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7555" windowHeight="12570" activeTab="0"/>
  </bookViews>
  <sheets>
    <sheet name="SUMMARY BY FUND" sheetId="1" r:id="rId1"/>
  </sheets>
  <externalReferences>
    <externalReference r:id="rId4"/>
    <externalReference r:id="rId5"/>
    <externalReference r:id="rId6"/>
    <externalReference r:id="rId7"/>
  </externalReferences>
  <definedNames>
    <definedName name="_Order1" hidden="1">255</definedName>
    <definedName name="_Order2" hidden="1">255</definedName>
    <definedName name="aaa">'[1]15-library'!#REF!</definedName>
    <definedName name="bbb">'[1]15-library'!#REF!</definedName>
    <definedName name="ccc">'[1]15-library'!#REF!</definedName>
    <definedName name="ddd">'[1]15-library'!#REF!</definedName>
    <definedName name="dept22">'[2]15-library'!#REF!</definedName>
    <definedName name="eee">'[1]15-library'!#REF!</definedName>
    <definedName name="fff">'[1]15-library'!#REF!</definedName>
    <definedName name="ggg">'[1]15-library'!#REF!</definedName>
    <definedName name="help">'[3]15-library'!#REF!</definedName>
    <definedName name="hhh">'[1]15-library'!#REF!</definedName>
    <definedName name="iii">'[1]15-library'!#REF!</definedName>
    <definedName name="jjj">'[1]15-library'!#REF!</definedName>
    <definedName name="meet">'[4]15-library'!#REF!</definedName>
    <definedName name="ooop">'[3]15-library'!#REF!</definedName>
    <definedName name="ooou">'[3]15-library'!#REF!</definedName>
    <definedName name="_xlnm.Print_Area" localSheetId="0">'SUMMARY BY FUND'!$A$1:$J$51</definedName>
    <definedName name="pwq">'[3]15-library'!#REF!</definedName>
    <definedName name="revenue2">'[2]15-library'!#REF!</definedName>
    <definedName name="rtl">'[3]15-library'!#REF!</definedName>
    <definedName name="ssg">'[3]15-library'!#REF!</definedName>
    <definedName name="www">'[3]15-library'!#REF!</definedName>
  </definedNames>
  <calcPr fullCalcOnLoad="1"/>
</workbook>
</file>

<file path=xl/sharedStrings.xml><?xml version="1.0" encoding="utf-8"?>
<sst xmlns="http://schemas.openxmlformats.org/spreadsheetml/2006/main" count="80" uniqueCount="74">
  <si>
    <t>2021-22 BUDGET</t>
  </si>
  <si>
    <t>Actual</t>
  </si>
  <si>
    <t>Budget**</t>
  </si>
  <si>
    <t xml:space="preserve">Department </t>
  </si>
  <si>
    <t>Town Manager</t>
  </si>
  <si>
    <t>Council</t>
  </si>
  <si>
    <t>Voted</t>
  </si>
  <si>
    <t>Increase (decrease)</t>
  </si>
  <si>
    <t>Dept</t>
  </si>
  <si>
    <t xml:space="preserve"> </t>
  </si>
  <si>
    <t>2019-20</t>
  </si>
  <si>
    <t>2020-21</t>
  </si>
  <si>
    <t>2021-22</t>
  </si>
  <si>
    <t>Amount</t>
  </si>
  <si>
    <t>%</t>
  </si>
  <si>
    <t>01</t>
  </si>
  <si>
    <t>General Government</t>
  </si>
  <si>
    <t>02</t>
  </si>
  <si>
    <t>Assessing</t>
  </si>
  <si>
    <t>03</t>
  </si>
  <si>
    <t>Fire</t>
  </si>
  <si>
    <t>04</t>
  </si>
  <si>
    <t>Police</t>
  </si>
  <si>
    <t>05</t>
  </si>
  <si>
    <t>Communications</t>
  </si>
  <si>
    <t>06</t>
  </si>
  <si>
    <t>Code Enforcement</t>
  </si>
  <si>
    <t>07</t>
  </si>
  <si>
    <t>Public Works Administration</t>
  </si>
  <si>
    <t>08</t>
  </si>
  <si>
    <t>Highway</t>
  </si>
  <si>
    <t>09</t>
  </si>
  <si>
    <t>Solid Waste Disposal</t>
  </si>
  <si>
    <t>13</t>
  </si>
  <si>
    <t>Parks &amp; Recreation</t>
  </si>
  <si>
    <t>15</t>
  </si>
  <si>
    <t>Library</t>
  </si>
  <si>
    <t>16</t>
  </si>
  <si>
    <t>Equipment Maintenance</t>
  </si>
  <si>
    <t>17</t>
  </si>
  <si>
    <t>Buildings &amp; Grounds</t>
  </si>
  <si>
    <t>21</t>
  </si>
  <si>
    <t>Community Development</t>
  </si>
  <si>
    <t>24</t>
  </si>
  <si>
    <t>Town Clerk/Tax Collector</t>
  </si>
  <si>
    <t>25</t>
  </si>
  <si>
    <t>Welfare</t>
  </si>
  <si>
    <t>27</t>
  </si>
  <si>
    <t>Debt Service</t>
  </si>
  <si>
    <t>Sub Total</t>
  </si>
  <si>
    <t>20-03</t>
  </si>
  <si>
    <t>Outside Detail - Fire</t>
  </si>
  <si>
    <t>20-04</t>
  </si>
  <si>
    <t>Outside Detail - Police</t>
  </si>
  <si>
    <t>38-15</t>
  </si>
  <si>
    <t xml:space="preserve">Library </t>
  </si>
  <si>
    <t>45-45</t>
  </si>
  <si>
    <t>Capital Project  Fund</t>
  </si>
  <si>
    <t>Total</t>
  </si>
  <si>
    <t>10</t>
  </si>
  <si>
    <t>Wastewater Treatment</t>
  </si>
  <si>
    <t>WWTF Bond Phase III &amp; IV</t>
  </si>
  <si>
    <t>Sewer Fund Total</t>
  </si>
  <si>
    <t>32</t>
  </si>
  <si>
    <t>CATV Fund</t>
  </si>
  <si>
    <t>33</t>
  </si>
  <si>
    <t>Fire Protection Area Fund</t>
  </si>
  <si>
    <t>Grand Total</t>
  </si>
  <si>
    <t>Warrant Articles:</t>
  </si>
  <si>
    <t>CRF Deposits GF</t>
  </si>
  <si>
    <t>CRF Deposits WWTF</t>
  </si>
  <si>
    <t>SRF Pine Knolls Shores Stormwater Study ($75K Reimbursement)</t>
  </si>
  <si>
    <t>Warrant Article Total</t>
  </si>
  <si>
    <t>Total after Warrant Articles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</si>
</sst>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Accounting"/>
      <sz val="10"/>
      <name val="Times New Roman"/>
      <family val="1"/>
    </font>
    <font>
      <u val="single"/>
      <sz val="10"/>
      <name val="Times New Roman"/>
      <family val="1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41" fontId="19" fillId="0" borderId="0" xfId="0" applyNumberFormat="1" applyFont="1" applyFill="1" applyAlignment="1">
      <alignment horizontal="center"/>
    </xf>
    <xf numFmtId="41" fontId="20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41" fontId="20" fillId="0" borderId="0" xfId="0" applyNumberFormat="1" applyFont="1" applyFill="1" applyAlignment="1">
      <alignment horizontal="center"/>
    </xf>
    <xf numFmtId="41" fontId="20" fillId="0" borderId="0" xfId="0" applyNumberFormat="1" applyFont="1" applyFill="1" applyAlignment="1" quotePrefix="1">
      <alignment horizontal="center"/>
    </xf>
    <xf numFmtId="0" fontId="19" fillId="0" borderId="0" xfId="0" applyFont="1" applyFill="1" applyAlignment="1" quotePrefix="1">
      <alignment horizontal="right"/>
    </xf>
    <xf numFmtId="41" fontId="19" fillId="0" borderId="0" xfId="0" applyNumberFormat="1" applyFont="1" applyFill="1" applyAlignment="1">
      <alignment/>
    </xf>
    <xf numFmtId="43" fontId="19" fillId="0" borderId="0" xfId="0" applyNumberFormat="1" applyFont="1" applyFill="1" applyAlignment="1">
      <alignment/>
    </xf>
    <xf numFmtId="0" fontId="19" fillId="33" borderId="0" xfId="0" applyFont="1" applyFill="1" applyAlignment="1" quotePrefix="1">
      <alignment horizontal="right"/>
    </xf>
    <xf numFmtId="0" fontId="19" fillId="33" borderId="0" xfId="0" applyFont="1" applyFill="1" applyAlignment="1">
      <alignment/>
    </xf>
    <xf numFmtId="41" fontId="19" fillId="33" borderId="0" xfId="0" applyNumberFormat="1" applyFont="1" applyFill="1" applyAlignment="1">
      <alignment/>
    </xf>
    <xf numFmtId="43" fontId="19" fillId="33" borderId="0" xfId="0" applyNumberFormat="1" applyFont="1" applyFill="1" applyAlignment="1">
      <alignment/>
    </xf>
    <xf numFmtId="41" fontId="20" fillId="0" borderId="0" xfId="0" applyNumberFormat="1" applyFont="1" applyFill="1" applyAlignment="1">
      <alignment/>
    </xf>
    <xf numFmtId="43" fontId="20" fillId="0" borderId="0" xfId="0" applyNumberFormat="1" applyFont="1" applyFill="1" applyAlignment="1">
      <alignment/>
    </xf>
    <xf numFmtId="10" fontId="19" fillId="0" borderId="0" xfId="0" applyNumberFormat="1" applyFont="1" applyFill="1" applyAlignment="1">
      <alignment/>
    </xf>
    <xf numFmtId="0" fontId="19" fillId="33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41" fontId="21" fillId="0" borderId="0" xfId="0" applyNumberFormat="1" applyFont="1" applyFill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budget%20detail%202005-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Boland\Downloads\2021-22_budget_detail_web_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bob\LOCALS~1\Temp\Administrator\Local%20Settings\Temporary%20Internet%20Files\Content.IE5\YNCLY5G7\budget%20detail%202005-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ul.MERRNET\My%20Documents\budget%202009-10\voted\Approved%20budget%20detail%202009-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-gen gov"/>
      <sheetName val="02-assessing"/>
      <sheetName val="03-fire"/>
      <sheetName val="04-police"/>
      <sheetName val="05-comm"/>
      <sheetName val="07-pub works"/>
      <sheetName val="08-highway"/>
      <sheetName val="09-solid waste"/>
      <sheetName val="10-wastewater"/>
      <sheetName val="11-park mntc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summary-dept"/>
      <sheetName val="summary-line items"/>
      <sheetName val="summary-object"/>
      <sheetName val="summary-function"/>
      <sheetName val="revenue"/>
      <sheetName val="mgr adj"/>
      <sheetName val="bos adj"/>
      <sheetName val="mun tax rate"/>
      <sheetName val="summary-fund"/>
      <sheetName val="default"/>
      <sheetName val="crf"/>
      <sheetName val="union summary"/>
      <sheetName val="afscme2986"/>
      <sheetName val="ibpo"/>
      <sheetName val="ibpo (2)"/>
      <sheetName val="iaff"/>
      <sheetName val="teamsters"/>
      <sheetName val="afscme 93"/>
      <sheetName val="Sheet1"/>
      <sheetName val="wor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F"/>
      <sheetName val="SUMMARY BY FUND"/>
      <sheetName val="01-gen gov"/>
      <sheetName val="02-assessing"/>
      <sheetName val="03-fire"/>
      <sheetName val="04-police"/>
      <sheetName val="05-comm"/>
      <sheetName val="06-code enforcement"/>
      <sheetName val="07-pub works"/>
      <sheetName val="08-highway"/>
      <sheetName val="09-solid waste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10-wastewater"/>
      <sheetName val="32-Media"/>
      <sheetName val="33-Fire Protection -other"/>
      <sheetName val="43- WWTF capital Project"/>
      <sheetName val="45- capital Projects fund"/>
      <sheetName val="-other SPECIAL REVENUE FUNDING"/>
      <sheetName val="Revolving Fun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gen gov"/>
      <sheetName val="02-assessing"/>
      <sheetName val="03-fire"/>
      <sheetName val="04-police"/>
      <sheetName val="05-comm"/>
      <sheetName val="07-pub works"/>
      <sheetName val="08-highway"/>
      <sheetName val="09-solid waste"/>
      <sheetName val="10-wastewater"/>
      <sheetName val="11-park mntc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summary-dept"/>
      <sheetName val="summary-line items"/>
      <sheetName val="summary-object"/>
      <sheetName val="summary-function"/>
      <sheetName val="revenue"/>
      <sheetName val="mun tax rate"/>
      <sheetName val="voted"/>
      <sheetName val="summary-fund"/>
      <sheetName val="default"/>
      <sheetName val="crf"/>
      <sheetName val="ms7-appr"/>
      <sheetName val="ms7-rev"/>
      <sheetName val="afscme2986"/>
      <sheetName val="work1"/>
      <sheetName val="work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gen gov"/>
      <sheetName val="02-assessing"/>
      <sheetName val="03-fire"/>
      <sheetName val="04-police"/>
      <sheetName val="05-comm"/>
      <sheetName val="07-pub works"/>
      <sheetName val="08-highway"/>
      <sheetName val="09-solid waste"/>
      <sheetName val="11-park mntc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10-wastewater"/>
      <sheetName val="32-Media"/>
      <sheetName val="33-Fire Protection -other"/>
      <sheetName val="-other SPECIAL REVENUE FUNDING"/>
      <sheetName val="FUND"/>
      <sheetName val="OBJECT"/>
      <sheetName val="ms-6 approp"/>
      <sheetName val="LINE ITEM"/>
      <sheetName val="summary-dept"/>
      <sheetName val="SUMMARY BY FUND"/>
      <sheetName val="TAX RATE"/>
      <sheetName val="CRF"/>
      <sheetName val="council adjustments"/>
      <sheetName val="MS -6 Rev"/>
      <sheetName val="revenue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SheetLayoutView="100" zoomScalePageLayoutView="0" workbookViewId="0" topLeftCell="A25">
      <selection activeCell="B54" sqref="B54"/>
    </sheetView>
  </sheetViews>
  <sheetFormatPr defaultColWidth="8.8515625" defaultRowHeight="12.75"/>
  <cols>
    <col min="1" max="1" width="15.8515625" style="3" bestFit="1" customWidth="1"/>
    <col min="2" max="2" width="35.421875" style="3" customWidth="1"/>
    <col min="3" max="3" width="12.7109375" style="3" customWidth="1"/>
    <col min="4" max="4" width="12.7109375" style="3" bestFit="1" customWidth="1"/>
    <col min="5" max="5" width="12.7109375" style="12" bestFit="1" customWidth="1"/>
    <col min="6" max="6" width="13.57421875" style="12" bestFit="1" customWidth="1"/>
    <col min="7" max="7" width="11.8515625" style="12" bestFit="1" customWidth="1"/>
    <col min="8" max="9" width="11.8515625" style="3" bestFit="1" customWidth="1"/>
    <col min="10" max="10" width="12.7109375" style="3" customWidth="1"/>
    <col min="11" max="12" width="8.8515625" style="3" customWidth="1"/>
    <col min="13" max="13" width="9.421875" style="3" bestFit="1" customWidth="1"/>
    <col min="14" max="16384" width="8.8515625" style="3" customWidth="1"/>
  </cols>
  <sheetData>
    <row r="1" spans="1:10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3:8" ht="12.75">
      <c r="C2" s="4"/>
      <c r="D2" s="4"/>
      <c r="E2" s="5"/>
      <c r="F2" s="5"/>
      <c r="G2" s="5"/>
      <c r="H2" s="4"/>
    </row>
    <row r="3" spans="3:10" ht="15"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6" t="s">
        <v>7</v>
      </c>
      <c r="J3" s="6"/>
    </row>
    <row r="4" spans="1:10" ht="15">
      <c r="A4" s="7" t="s">
        <v>8</v>
      </c>
      <c r="B4" s="8" t="s">
        <v>9</v>
      </c>
      <c r="C4" s="9" t="s">
        <v>10</v>
      </c>
      <c r="D4" s="9" t="s">
        <v>11</v>
      </c>
      <c r="E4" s="9" t="s">
        <v>12</v>
      </c>
      <c r="F4" s="9" t="s">
        <v>12</v>
      </c>
      <c r="G4" s="9" t="s">
        <v>12</v>
      </c>
      <c r="H4" s="9" t="s">
        <v>12</v>
      </c>
      <c r="I4" s="9" t="s">
        <v>13</v>
      </c>
      <c r="J4" s="10" t="s">
        <v>14</v>
      </c>
    </row>
    <row r="5" spans="1:13" ht="12.75">
      <c r="A5" s="11" t="s">
        <v>15</v>
      </c>
      <c r="B5" s="3" t="s">
        <v>16</v>
      </c>
      <c r="C5" s="12">
        <v>2312230</v>
      </c>
      <c r="D5" s="12">
        <v>2050902</v>
      </c>
      <c r="E5" s="12">
        <v>2154925</v>
      </c>
      <c r="F5" s="12">
        <v>2188242</v>
      </c>
      <c r="G5" s="12">
        <v>2140167</v>
      </c>
      <c r="H5" s="12">
        <v>2195167</v>
      </c>
      <c r="I5" s="12">
        <f aca="true" t="shared" si="0" ref="I5:I21">+G5-D5</f>
        <v>89265</v>
      </c>
      <c r="J5" s="13">
        <f aca="true" t="shared" si="1" ref="J5:J20">ROUND((I5/D5)*100,2)</f>
        <v>4.35</v>
      </c>
      <c r="M5" s="12"/>
    </row>
    <row r="6" spans="1:13" ht="12.75">
      <c r="A6" s="14" t="s">
        <v>17</v>
      </c>
      <c r="B6" s="15" t="s">
        <v>18</v>
      </c>
      <c r="C6" s="16">
        <v>332367</v>
      </c>
      <c r="D6" s="16">
        <v>328324</v>
      </c>
      <c r="E6" s="16">
        <v>338720</v>
      </c>
      <c r="F6" s="16">
        <v>338120</v>
      </c>
      <c r="G6" s="16">
        <v>339876</v>
      </c>
      <c r="H6" s="16">
        <v>354876</v>
      </c>
      <c r="I6" s="16">
        <f t="shared" si="0"/>
        <v>11552</v>
      </c>
      <c r="J6" s="17">
        <f t="shared" si="1"/>
        <v>3.52</v>
      </c>
      <c r="M6" s="12"/>
    </row>
    <row r="7" spans="1:13" ht="12.75">
      <c r="A7" s="11" t="s">
        <v>19</v>
      </c>
      <c r="B7" s="3" t="s">
        <v>20</v>
      </c>
      <c r="C7" s="12">
        <v>6683534</v>
      </c>
      <c r="D7" s="12">
        <v>6627941</v>
      </c>
      <c r="E7" s="12">
        <v>7318696</v>
      </c>
      <c r="F7" s="12">
        <v>7137017</v>
      </c>
      <c r="G7" s="12">
        <v>7140828</v>
      </c>
      <c r="H7" s="12">
        <v>7640828</v>
      </c>
      <c r="I7" s="12">
        <f t="shared" si="0"/>
        <v>512887</v>
      </c>
      <c r="J7" s="13">
        <f t="shared" si="1"/>
        <v>7.74</v>
      </c>
      <c r="M7" s="12"/>
    </row>
    <row r="8" spans="1:13" ht="12.75">
      <c r="A8" s="14" t="s">
        <v>21</v>
      </c>
      <c r="B8" s="15" t="s">
        <v>22</v>
      </c>
      <c r="C8" s="16">
        <v>6085022</v>
      </c>
      <c r="D8" s="16">
        <v>6682167</v>
      </c>
      <c r="E8" s="16">
        <v>7224772</v>
      </c>
      <c r="F8" s="16">
        <v>7208573</v>
      </c>
      <c r="G8" s="16">
        <v>7166918</v>
      </c>
      <c r="H8" s="16">
        <v>7166918</v>
      </c>
      <c r="I8" s="16">
        <f t="shared" si="0"/>
        <v>484751</v>
      </c>
      <c r="J8" s="17">
        <f t="shared" si="1"/>
        <v>7.25</v>
      </c>
      <c r="M8" s="12"/>
    </row>
    <row r="9" spans="1:13" ht="12.75">
      <c r="A9" s="11" t="s">
        <v>23</v>
      </c>
      <c r="B9" s="3" t="s">
        <v>24</v>
      </c>
      <c r="C9" s="12">
        <v>960756</v>
      </c>
      <c r="D9" s="12">
        <v>868001</v>
      </c>
      <c r="E9" s="12">
        <v>927402</v>
      </c>
      <c r="F9" s="12">
        <v>924964</v>
      </c>
      <c r="G9" s="12">
        <v>889964</v>
      </c>
      <c r="H9" s="12">
        <v>989964</v>
      </c>
      <c r="I9" s="12">
        <f t="shared" si="0"/>
        <v>21963</v>
      </c>
      <c r="J9" s="13">
        <f t="shared" si="1"/>
        <v>2.53</v>
      </c>
      <c r="M9" s="12"/>
    </row>
    <row r="10" spans="1:13" ht="12.75">
      <c r="A10" s="14" t="s">
        <v>25</v>
      </c>
      <c r="B10" s="15" t="s">
        <v>26</v>
      </c>
      <c r="C10" s="16">
        <v>316652</v>
      </c>
      <c r="D10" s="16">
        <v>453773</v>
      </c>
      <c r="E10" s="16">
        <v>477246</v>
      </c>
      <c r="F10" s="16">
        <v>474946</v>
      </c>
      <c r="G10" s="16">
        <v>481621</v>
      </c>
      <c r="H10" s="16">
        <v>481621</v>
      </c>
      <c r="I10" s="16">
        <f t="shared" si="0"/>
        <v>27848</v>
      </c>
      <c r="J10" s="17">
        <f t="shared" si="1"/>
        <v>6.14</v>
      </c>
      <c r="M10" s="12"/>
    </row>
    <row r="11" spans="1:13" ht="12.75">
      <c r="A11" s="11" t="s">
        <v>27</v>
      </c>
      <c r="B11" s="3" t="s">
        <v>28</v>
      </c>
      <c r="C11" s="12">
        <v>424819</v>
      </c>
      <c r="D11" s="12">
        <v>522668</v>
      </c>
      <c r="E11" s="12">
        <v>545906</v>
      </c>
      <c r="F11" s="12">
        <v>543281</v>
      </c>
      <c r="G11" s="12">
        <v>551444</v>
      </c>
      <c r="H11" s="12">
        <v>551444</v>
      </c>
      <c r="I11" s="12">
        <f t="shared" si="0"/>
        <v>28776</v>
      </c>
      <c r="J11" s="13">
        <f t="shared" si="1"/>
        <v>5.51</v>
      </c>
      <c r="M11" s="12"/>
    </row>
    <row r="12" spans="1:13" ht="12.75">
      <c r="A12" s="14" t="s">
        <v>29</v>
      </c>
      <c r="B12" s="15" t="s">
        <v>30</v>
      </c>
      <c r="C12" s="16">
        <v>8491934</v>
      </c>
      <c r="D12" s="16">
        <v>4251798</v>
      </c>
      <c r="E12" s="16">
        <v>4527285</v>
      </c>
      <c r="F12" s="16">
        <v>4412852</v>
      </c>
      <c r="G12" s="16">
        <v>4182974</v>
      </c>
      <c r="H12" s="16">
        <v>5182974</v>
      </c>
      <c r="I12" s="16">
        <f t="shared" si="0"/>
        <v>-68824</v>
      </c>
      <c r="J12" s="17">
        <f t="shared" si="1"/>
        <v>-1.62</v>
      </c>
      <c r="M12" s="12"/>
    </row>
    <row r="13" spans="1:13" ht="12.75">
      <c r="A13" s="11" t="s">
        <v>31</v>
      </c>
      <c r="B13" s="3" t="s">
        <v>32</v>
      </c>
      <c r="C13" s="12">
        <v>1846233</v>
      </c>
      <c r="D13" s="12">
        <v>1594246</v>
      </c>
      <c r="E13" s="12">
        <v>1745965</v>
      </c>
      <c r="F13" s="12">
        <v>1744468</v>
      </c>
      <c r="G13" s="12">
        <v>1714772</v>
      </c>
      <c r="H13" s="12">
        <v>1839772</v>
      </c>
      <c r="I13" s="12">
        <f t="shared" si="0"/>
        <v>120526</v>
      </c>
      <c r="J13" s="13">
        <f t="shared" si="1"/>
        <v>7.56</v>
      </c>
      <c r="M13" s="12"/>
    </row>
    <row r="14" spans="1:13" ht="12.75">
      <c r="A14" s="14" t="s">
        <v>33</v>
      </c>
      <c r="B14" s="15" t="s">
        <v>34</v>
      </c>
      <c r="C14" s="16">
        <v>487823</v>
      </c>
      <c r="D14" s="16">
        <v>526386</v>
      </c>
      <c r="E14" s="16">
        <v>552457</v>
      </c>
      <c r="F14" s="16">
        <v>552057</v>
      </c>
      <c r="G14" s="16">
        <v>554984</v>
      </c>
      <c r="H14" s="16">
        <v>559984</v>
      </c>
      <c r="I14" s="16">
        <f t="shared" si="0"/>
        <v>28598</v>
      </c>
      <c r="J14" s="17">
        <f t="shared" si="1"/>
        <v>5.43</v>
      </c>
      <c r="M14" s="12"/>
    </row>
    <row r="15" spans="1:13" ht="12.75">
      <c r="A15" s="11" t="s">
        <v>35</v>
      </c>
      <c r="B15" s="3" t="s">
        <v>36</v>
      </c>
      <c r="C15" s="12">
        <v>1176467</v>
      </c>
      <c r="D15" s="12">
        <v>1127912.3658314284</v>
      </c>
      <c r="E15" s="12">
        <v>1125155.5017440002</v>
      </c>
      <c r="F15" s="12">
        <v>1125155.5017440002</v>
      </c>
      <c r="G15" s="12">
        <v>1125155.5017440002</v>
      </c>
      <c r="H15" s="12">
        <v>1200155.5017440002</v>
      </c>
      <c r="I15" s="12">
        <f t="shared" si="0"/>
        <v>-2756.864087428199</v>
      </c>
      <c r="J15" s="13">
        <f t="shared" si="1"/>
        <v>-0.24</v>
      </c>
      <c r="M15" s="12"/>
    </row>
    <row r="16" spans="1:13" ht="12.75">
      <c r="A16" s="14" t="s">
        <v>37</v>
      </c>
      <c r="B16" s="15" t="s">
        <v>38</v>
      </c>
      <c r="C16" s="16">
        <v>413725</v>
      </c>
      <c r="D16" s="16">
        <v>476612</v>
      </c>
      <c r="E16" s="16">
        <v>495088</v>
      </c>
      <c r="F16" s="16">
        <v>494088</v>
      </c>
      <c r="G16" s="16">
        <v>494088</v>
      </c>
      <c r="H16" s="16">
        <v>494088</v>
      </c>
      <c r="I16" s="16">
        <f t="shared" si="0"/>
        <v>17476</v>
      </c>
      <c r="J16" s="17">
        <f t="shared" si="1"/>
        <v>3.67</v>
      </c>
      <c r="M16" s="12"/>
    </row>
    <row r="17" spans="1:13" ht="12.75">
      <c r="A17" s="11" t="s">
        <v>39</v>
      </c>
      <c r="B17" s="3" t="s">
        <v>40</v>
      </c>
      <c r="C17" s="12">
        <v>311153</v>
      </c>
      <c r="D17" s="12">
        <v>404598</v>
      </c>
      <c r="E17" s="12">
        <v>342064</v>
      </c>
      <c r="F17" s="12">
        <v>341130</v>
      </c>
      <c r="G17" s="12">
        <v>330175</v>
      </c>
      <c r="H17" s="12">
        <v>330175</v>
      </c>
      <c r="I17" s="12">
        <f t="shared" si="0"/>
        <v>-74423</v>
      </c>
      <c r="J17" s="13">
        <f t="shared" si="1"/>
        <v>-18.39</v>
      </c>
      <c r="M17" s="12"/>
    </row>
    <row r="18" spans="1:13" ht="12.75">
      <c r="A18" s="14" t="s">
        <v>41</v>
      </c>
      <c r="B18" s="15" t="s">
        <v>42</v>
      </c>
      <c r="C18" s="16">
        <v>565149</v>
      </c>
      <c r="D18" s="16">
        <v>506613</v>
      </c>
      <c r="E18" s="16">
        <v>523196</v>
      </c>
      <c r="F18" s="16">
        <v>522643</v>
      </c>
      <c r="G18" s="16">
        <v>529993</v>
      </c>
      <c r="H18" s="16">
        <v>534993</v>
      </c>
      <c r="I18" s="16">
        <f t="shared" si="0"/>
        <v>23380</v>
      </c>
      <c r="J18" s="17">
        <f t="shared" si="1"/>
        <v>4.61</v>
      </c>
      <c r="M18" s="12"/>
    </row>
    <row r="19" spans="1:13" ht="12.75">
      <c r="A19" s="11" t="s">
        <v>43</v>
      </c>
      <c r="B19" s="3" t="s">
        <v>44</v>
      </c>
      <c r="C19" s="12">
        <v>537035</v>
      </c>
      <c r="D19" s="12">
        <v>576379</v>
      </c>
      <c r="E19" s="12">
        <v>597990</v>
      </c>
      <c r="F19" s="12">
        <v>591240</v>
      </c>
      <c r="G19" s="12">
        <v>595723</v>
      </c>
      <c r="H19" s="12">
        <v>595723</v>
      </c>
      <c r="I19" s="12">
        <f t="shared" si="0"/>
        <v>19344</v>
      </c>
      <c r="J19" s="13">
        <f t="shared" si="1"/>
        <v>3.36</v>
      </c>
      <c r="M19" s="12"/>
    </row>
    <row r="20" spans="1:13" ht="12.75">
      <c r="A20" s="14" t="s">
        <v>45</v>
      </c>
      <c r="B20" s="15" t="s">
        <v>46</v>
      </c>
      <c r="C20" s="16">
        <v>146746</v>
      </c>
      <c r="D20" s="16">
        <v>164999</v>
      </c>
      <c r="E20" s="16">
        <v>167072</v>
      </c>
      <c r="F20" s="16">
        <v>167134</v>
      </c>
      <c r="G20" s="16">
        <v>168029</v>
      </c>
      <c r="H20" s="16">
        <v>168029</v>
      </c>
      <c r="I20" s="16">
        <f t="shared" si="0"/>
        <v>3030</v>
      </c>
      <c r="J20" s="17">
        <f t="shared" si="1"/>
        <v>1.84</v>
      </c>
      <c r="M20" s="12"/>
    </row>
    <row r="21" spans="1:13" ht="15">
      <c r="A21" s="11" t="s">
        <v>47</v>
      </c>
      <c r="B21" s="3" t="s">
        <v>48</v>
      </c>
      <c r="C21" s="18">
        <v>416265</v>
      </c>
      <c r="D21" s="18">
        <v>415036</v>
      </c>
      <c r="E21" s="18">
        <v>408662</v>
      </c>
      <c r="F21" s="18">
        <v>408662</v>
      </c>
      <c r="G21" s="18">
        <v>408662</v>
      </c>
      <c r="H21" s="18">
        <v>408662</v>
      </c>
      <c r="I21" s="18">
        <f t="shared" si="0"/>
        <v>-6374</v>
      </c>
      <c r="J21" s="19">
        <f>ROUND((I21/D21)*100,2)</f>
        <v>-1.54</v>
      </c>
      <c r="M21" s="12"/>
    </row>
    <row r="22" spans="2:10" ht="12.75">
      <c r="B22" s="3" t="s">
        <v>49</v>
      </c>
      <c r="C22" s="12">
        <f aca="true" t="shared" si="2" ref="C22:I22">SUM(C5:C21)</f>
        <v>31507910</v>
      </c>
      <c r="D22" s="12">
        <f t="shared" si="2"/>
        <v>27578355.365831427</v>
      </c>
      <c r="E22" s="12">
        <f t="shared" si="2"/>
        <v>29472601.501744002</v>
      </c>
      <c r="F22" s="12">
        <f t="shared" si="2"/>
        <v>29174572.501744002</v>
      </c>
      <c r="G22" s="12">
        <f t="shared" si="2"/>
        <v>28815373.501744002</v>
      </c>
      <c r="H22" s="12">
        <f>SUM(H5:H21)</f>
        <v>30695373.501744002</v>
      </c>
      <c r="I22" s="12">
        <f t="shared" si="2"/>
        <v>1237018.1359125718</v>
      </c>
      <c r="J22" s="20">
        <f>+I22/D22</f>
        <v>0.04485467387388851</v>
      </c>
    </row>
    <row r="23" spans="3:13" ht="12.75">
      <c r="C23" s="12"/>
      <c r="D23" s="12"/>
      <c r="H23" s="12"/>
      <c r="M23" s="12"/>
    </row>
    <row r="24" ht="12.75">
      <c r="H24" s="12"/>
    </row>
    <row r="25" spans="1:10" ht="12.75">
      <c r="A25" s="21" t="s">
        <v>50</v>
      </c>
      <c r="B25" s="15" t="s">
        <v>51</v>
      </c>
      <c r="C25" s="16">
        <v>909</v>
      </c>
      <c r="D25" s="16">
        <v>12068</v>
      </c>
      <c r="E25" s="16">
        <v>12795</v>
      </c>
      <c r="F25" s="16">
        <v>12795</v>
      </c>
      <c r="G25" s="16">
        <v>12795</v>
      </c>
      <c r="H25" s="16">
        <v>12795</v>
      </c>
      <c r="I25" s="16">
        <f>+G25-D25</f>
        <v>727</v>
      </c>
      <c r="J25" s="17">
        <f>ROUND((I25/D25)*100,2)</f>
        <v>6.02</v>
      </c>
    </row>
    <row r="26" spans="1:10" ht="12.75">
      <c r="A26" s="22" t="s">
        <v>52</v>
      </c>
      <c r="B26" s="3" t="s">
        <v>53</v>
      </c>
      <c r="C26" s="12">
        <v>404084</v>
      </c>
      <c r="D26" s="12">
        <v>431465</v>
      </c>
      <c r="E26" s="12">
        <v>481754</v>
      </c>
      <c r="F26" s="12">
        <v>481754</v>
      </c>
      <c r="G26" s="12">
        <v>481754</v>
      </c>
      <c r="H26" s="12">
        <v>481754</v>
      </c>
      <c r="I26" s="12">
        <f>+G26-D26</f>
        <v>50289</v>
      </c>
      <c r="J26" s="13">
        <f>ROUND((I26/D26)*100,2)</f>
        <v>11.66</v>
      </c>
    </row>
    <row r="27" spans="1:10" ht="12.75">
      <c r="A27" s="21" t="s">
        <v>54</v>
      </c>
      <c r="B27" s="15" t="s">
        <v>55</v>
      </c>
      <c r="C27" s="16">
        <v>11000</v>
      </c>
      <c r="D27" s="16">
        <v>11000</v>
      </c>
      <c r="E27" s="16">
        <v>12000</v>
      </c>
      <c r="F27" s="16">
        <v>12000</v>
      </c>
      <c r="G27" s="16">
        <v>12000</v>
      </c>
      <c r="H27" s="16">
        <v>12000</v>
      </c>
      <c r="I27" s="16">
        <f>+G27-D27</f>
        <v>1000</v>
      </c>
      <c r="J27" s="17">
        <f>ROUND((I27/D27)*100,2)</f>
        <v>9.09</v>
      </c>
    </row>
    <row r="28" spans="1:10" ht="15">
      <c r="A28" s="22" t="s">
        <v>56</v>
      </c>
      <c r="B28" s="3" t="s">
        <v>57</v>
      </c>
      <c r="C28" s="18">
        <v>80713</v>
      </c>
      <c r="D28" s="18">
        <v>0</v>
      </c>
      <c r="E28" s="18">
        <v>0</v>
      </c>
      <c r="F28" s="18">
        <v>0</v>
      </c>
      <c r="G28" s="18">
        <v>0</v>
      </c>
      <c r="H28" s="18">
        <v>75000</v>
      </c>
      <c r="I28" s="18">
        <f>+H28-D28</f>
        <v>75000</v>
      </c>
      <c r="J28" s="19">
        <v>0</v>
      </c>
    </row>
    <row r="29" spans="2:10" ht="12.75">
      <c r="B29" s="3" t="s">
        <v>58</v>
      </c>
      <c r="C29" s="12">
        <f aca="true" t="shared" si="3" ref="C29:I29">SUM(C22:C28)</f>
        <v>32004616</v>
      </c>
      <c r="D29" s="12">
        <f t="shared" si="3"/>
        <v>28032888.365831427</v>
      </c>
      <c r="E29" s="12">
        <f t="shared" si="3"/>
        <v>29979150.501744002</v>
      </c>
      <c r="F29" s="12">
        <f t="shared" si="3"/>
        <v>29681121.501744002</v>
      </c>
      <c r="G29" s="12">
        <f t="shared" si="3"/>
        <v>29321922.501744002</v>
      </c>
      <c r="H29" s="12">
        <f t="shared" si="3"/>
        <v>31276922.501744002</v>
      </c>
      <c r="I29" s="12">
        <f t="shared" si="3"/>
        <v>1364034.1359125718</v>
      </c>
      <c r="J29" s="13">
        <f>ROUND((I29/D29)*100,2)</f>
        <v>4.87</v>
      </c>
    </row>
    <row r="30" spans="3:9" ht="12.75">
      <c r="C30" s="12"/>
      <c r="D30" s="12"/>
      <c r="H30" s="12"/>
      <c r="I30" s="12"/>
    </row>
    <row r="31" spans="1:10" ht="12.75">
      <c r="A31" s="11" t="s">
        <v>59</v>
      </c>
      <c r="B31" s="3" t="s">
        <v>60</v>
      </c>
      <c r="C31" s="12">
        <v>4204156</v>
      </c>
      <c r="D31" s="12">
        <v>3957747</v>
      </c>
      <c r="E31" s="12">
        <v>4159510</v>
      </c>
      <c r="F31" s="12">
        <v>4060266</v>
      </c>
      <c r="G31" s="12">
        <v>4064567</v>
      </c>
      <c r="H31" s="12">
        <v>4564567</v>
      </c>
      <c r="I31" s="12">
        <f>+G31-D31</f>
        <v>106820</v>
      </c>
      <c r="J31" s="13">
        <f>ROUND((I31/D31)*100,2)</f>
        <v>2.7</v>
      </c>
    </row>
    <row r="32" spans="1:10" ht="12.75">
      <c r="A32" s="14">
        <v>27</v>
      </c>
      <c r="B32" s="15" t="s">
        <v>48</v>
      </c>
      <c r="C32" s="16">
        <v>800811</v>
      </c>
      <c r="D32" s="16">
        <v>788295</v>
      </c>
      <c r="E32" s="16">
        <v>719956</v>
      </c>
      <c r="F32" s="16">
        <v>719956</v>
      </c>
      <c r="G32" s="16">
        <v>719956</v>
      </c>
      <c r="H32" s="16">
        <v>719956</v>
      </c>
      <c r="I32" s="16">
        <f>+G32-D32</f>
        <v>-68339</v>
      </c>
      <c r="J32" s="17">
        <f>ROUND((I32/D32)*100,2)</f>
        <v>-8.67</v>
      </c>
    </row>
    <row r="33" spans="1:10" ht="15">
      <c r="A33" s="11">
        <v>43</v>
      </c>
      <c r="B33" s="3" t="s">
        <v>61</v>
      </c>
      <c r="C33" s="18">
        <v>0</v>
      </c>
      <c r="D33" s="18">
        <v>9520000</v>
      </c>
      <c r="E33" s="18">
        <v>0</v>
      </c>
      <c r="F33" s="18">
        <v>0</v>
      </c>
      <c r="G33" s="18">
        <v>0</v>
      </c>
      <c r="H33" s="18">
        <v>0</v>
      </c>
      <c r="I33" s="18">
        <f>+G33-D33</f>
        <v>-9520000</v>
      </c>
      <c r="J33" s="19">
        <v>100</v>
      </c>
    </row>
    <row r="34" spans="1:10" ht="12.75">
      <c r="A34" s="3" t="s">
        <v>9</v>
      </c>
      <c r="B34" s="3" t="s">
        <v>62</v>
      </c>
      <c r="C34" s="12">
        <f>SUM(C31:C33)</f>
        <v>5004967</v>
      </c>
      <c r="D34" s="12">
        <f aca="true" t="shared" si="4" ref="D34:I34">SUM(D31:D33)</f>
        <v>14266042</v>
      </c>
      <c r="E34" s="12">
        <f t="shared" si="4"/>
        <v>4879466</v>
      </c>
      <c r="F34" s="12">
        <f t="shared" si="4"/>
        <v>4780222</v>
      </c>
      <c r="G34" s="12">
        <f t="shared" si="4"/>
        <v>4784523</v>
      </c>
      <c r="H34" s="12">
        <f t="shared" si="4"/>
        <v>5284523</v>
      </c>
      <c r="I34" s="12">
        <f t="shared" si="4"/>
        <v>-9481519</v>
      </c>
      <c r="J34" s="13">
        <f>ROUND((I34/D34)*100,2)</f>
        <v>-66.46</v>
      </c>
    </row>
    <row r="35" spans="3:8" ht="12.75">
      <c r="C35" s="12"/>
      <c r="D35" s="12"/>
      <c r="H35" s="12"/>
    </row>
    <row r="36" spans="1:10" ht="12.75">
      <c r="A36" s="14" t="s">
        <v>63</v>
      </c>
      <c r="B36" s="15" t="s">
        <v>64</v>
      </c>
      <c r="C36" s="16">
        <v>295145</v>
      </c>
      <c r="D36" s="16">
        <v>309677</v>
      </c>
      <c r="E36" s="16">
        <v>318872</v>
      </c>
      <c r="F36" s="16">
        <v>327140</v>
      </c>
      <c r="G36" s="16">
        <v>330460</v>
      </c>
      <c r="H36" s="16">
        <v>330460</v>
      </c>
      <c r="I36" s="16">
        <f>+G36-D36</f>
        <v>20783</v>
      </c>
      <c r="J36" s="17">
        <f>ROUND((I36/D36)*100,2)</f>
        <v>6.71</v>
      </c>
    </row>
    <row r="37" spans="3:10" ht="12.75">
      <c r="C37" s="12"/>
      <c r="D37" s="12"/>
      <c r="H37" s="12"/>
      <c r="I37" s="12"/>
      <c r="J37" s="20" t="s">
        <v>9</v>
      </c>
    </row>
    <row r="38" spans="1:10" ht="15">
      <c r="A38" s="11" t="s">
        <v>65</v>
      </c>
      <c r="B38" s="3" t="s">
        <v>66</v>
      </c>
      <c r="C38" s="18">
        <v>96214</v>
      </c>
      <c r="D38" s="18">
        <v>93263</v>
      </c>
      <c r="E38" s="18">
        <v>102589</v>
      </c>
      <c r="F38" s="18">
        <v>102589</v>
      </c>
      <c r="G38" s="18">
        <v>102589</v>
      </c>
      <c r="H38" s="18">
        <v>102589</v>
      </c>
      <c r="I38" s="18">
        <f>+G38-D38</f>
        <v>9326</v>
      </c>
      <c r="J38" s="19">
        <f>ROUND((I38/D38)*100,2)</f>
        <v>10</v>
      </c>
    </row>
    <row r="39" spans="3:8" ht="12.75">
      <c r="C39" s="12"/>
      <c r="D39" s="12"/>
      <c r="H39" s="12"/>
    </row>
    <row r="40" spans="2:10" ht="12.75">
      <c r="B40" s="3" t="s">
        <v>67</v>
      </c>
      <c r="C40" s="12">
        <f aca="true" t="shared" si="5" ref="C40:I40">SUM(C34:C38)+C29</f>
        <v>37400942</v>
      </c>
      <c r="D40" s="12">
        <f t="shared" si="5"/>
        <v>42701870.36583143</v>
      </c>
      <c r="E40" s="12">
        <f t="shared" si="5"/>
        <v>35280077.501744</v>
      </c>
      <c r="F40" s="12">
        <f t="shared" si="5"/>
        <v>34891072.501744</v>
      </c>
      <c r="G40" s="12">
        <f t="shared" si="5"/>
        <v>34539494.501744</v>
      </c>
      <c r="H40" s="12">
        <f>SUM(H34:H38)+H29</f>
        <v>36994494.501744</v>
      </c>
      <c r="I40" s="12">
        <f t="shared" si="5"/>
        <v>-8087375.864087428</v>
      </c>
      <c r="J40" s="13">
        <f>ROUND((I40/D40)*100,2)</f>
        <v>-18.94</v>
      </c>
    </row>
    <row r="41" spans="5:7" ht="12.75">
      <c r="E41" s="3"/>
      <c r="F41" s="3"/>
      <c r="G41" s="3"/>
    </row>
    <row r="42" spans="1:7" ht="12.75">
      <c r="A42" s="3" t="s">
        <v>68</v>
      </c>
      <c r="E42" s="3"/>
      <c r="F42" s="3"/>
      <c r="G42" s="3"/>
    </row>
    <row r="43" spans="2:10" ht="12.75">
      <c r="B43" s="3" t="s">
        <v>69</v>
      </c>
      <c r="C43" s="12">
        <v>0</v>
      </c>
      <c r="D43" s="12">
        <v>1815000</v>
      </c>
      <c r="E43" s="12">
        <v>1910000</v>
      </c>
      <c r="F43" s="12">
        <v>1910000</v>
      </c>
      <c r="G43" s="12">
        <v>1880000</v>
      </c>
      <c r="H43" s="12">
        <v>0</v>
      </c>
      <c r="I43" s="12">
        <f>+G43-D43</f>
        <v>65000</v>
      </c>
      <c r="J43" s="13">
        <f>ROUND((I43/D43)*100,2)</f>
        <v>3.58</v>
      </c>
    </row>
    <row r="44" spans="2:10" ht="12.75">
      <c r="B44" s="3" t="s">
        <v>70</v>
      </c>
      <c r="C44" s="12">
        <v>0</v>
      </c>
      <c r="D44" s="12">
        <v>500000</v>
      </c>
      <c r="E44" s="12">
        <v>500000</v>
      </c>
      <c r="F44" s="12">
        <v>500000</v>
      </c>
      <c r="G44" s="12">
        <v>500000</v>
      </c>
      <c r="H44" s="12">
        <v>0</v>
      </c>
      <c r="I44" s="12">
        <f>+G44-D44</f>
        <v>0</v>
      </c>
      <c r="J44" s="13">
        <v>0</v>
      </c>
    </row>
    <row r="45" spans="2:10" ht="12.75">
      <c r="B45" s="3" t="s">
        <v>71</v>
      </c>
      <c r="C45" s="12"/>
      <c r="D45" s="12">
        <v>0</v>
      </c>
      <c r="E45" s="12">
        <v>75000</v>
      </c>
      <c r="F45" s="12">
        <v>75000</v>
      </c>
      <c r="G45" s="12">
        <v>75000</v>
      </c>
      <c r="H45" s="12">
        <v>0</v>
      </c>
      <c r="I45" s="12">
        <f>+G45-D45</f>
        <v>75000</v>
      </c>
      <c r="J45" s="13">
        <v>100</v>
      </c>
    </row>
    <row r="46" spans="3:10" ht="12.75">
      <c r="C46" s="12">
        <v>0</v>
      </c>
      <c r="D46" s="12">
        <v>0</v>
      </c>
      <c r="H46" s="12"/>
      <c r="I46" s="12">
        <f>+E46-D46</f>
        <v>0</v>
      </c>
      <c r="J46" s="13">
        <v>0</v>
      </c>
    </row>
    <row r="47" spans="3:10" ht="15"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18">
        <v>0</v>
      </c>
      <c r="J47" s="19">
        <v>0</v>
      </c>
    </row>
    <row r="48" spans="5:7" ht="12.75">
      <c r="E48" s="3"/>
      <c r="F48" s="3"/>
      <c r="G48" s="3"/>
    </row>
    <row r="49" spans="2:10" ht="12.75">
      <c r="B49" s="3" t="s">
        <v>72</v>
      </c>
      <c r="C49" s="12">
        <f>SUM(C43:C47)</f>
        <v>0</v>
      </c>
      <c r="D49" s="12">
        <f aca="true" t="shared" si="6" ref="D49:I49">SUM(D43:D47)</f>
        <v>2315000</v>
      </c>
      <c r="E49" s="12">
        <f t="shared" si="6"/>
        <v>2485000</v>
      </c>
      <c r="F49" s="12">
        <f t="shared" si="6"/>
        <v>2485000</v>
      </c>
      <c r="G49" s="12">
        <f t="shared" si="6"/>
        <v>2455000</v>
      </c>
      <c r="H49" s="12">
        <f t="shared" si="6"/>
        <v>0</v>
      </c>
      <c r="I49" s="12">
        <f t="shared" si="6"/>
        <v>140000</v>
      </c>
      <c r="J49" s="13">
        <f>ROUND((I49/D49)*100,2)</f>
        <v>6.05</v>
      </c>
    </row>
    <row r="50" spans="5:7" ht="12.75">
      <c r="E50" s="3"/>
      <c r="F50" s="3"/>
      <c r="G50" s="3"/>
    </row>
    <row r="51" spans="1:10" ht="12.75">
      <c r="A51" s="15"/>
      <c r="B51" s="15" t="s">
        <v>73</v>
      </c>
      <c r="C51" s="16">
        <f>+C49+C40</f>
        <v>37400942</v>
      </c>
      <c r="D51" s="16">
        <f aca="true" t="shared" si="7" ref="D51:I51">+D49+D40</f>
        <v>45016870.36583143</v>
      </c>
      <c r="E51" s="16">
        <f t="shared" si="7"/>
        <v>37765077.501744</v>
      </c>
      <c r="F51" s="16">
        <f t="shared" si="7"/>
        <v>37376072.501744</v>
      </c>
      <c r="G51" s="16">
        <f t="shared" si="7"/>
        <v>36994494.501744</v>
      </c>
      <c r="H51" s="16">
        <f t="shared" si="7"/>
        <v>36994494.501744</v>
      </c>
      <c r="I51" s="16">
        <f t="shared" si="7"/>
        <v>-7947375.864087428</v>
      </c>
      <c r="J51" s="17">
        <f>ROUND((I51/D51)*100,2)</f>
        <v>-17.65</v>
      </c>
    </row>
    <row r="52" ht="12.75">
      <c r="H52" s="12"/>
    </row>
    <row r="54" spans="4:8" ht="12.75">
      <c r="D54" s="12"/>
      <c r="H54" s="12"/>
    </row>
    <row r="56" ht="12.75">
      <c r="H56" s="12"/>
    </row>
    <row r="57" ht="12.75">
      <c r="H57" s="12"/>
    </row>
    <row r="58" ht="12.75">
      <c r="H58" s="12"/>
    </row>
    <row r="59" ht="12.75">
      <c r="H59" s="12"/>
    </row>
    <row r="60" spans="3:8" ht="12.75">
      <c r="C60" s="12"/>
      <c r="H60" s="12"/>
    </row>
    <row r="61" ht="12.75">
      <c r="H61" s="12"/>
    </row>
    <row r="62" ht="12.75">
      <c r="H62" s="12"/>
    </row>
    <row r="63" ht="12.75">
      <c r="H63" s="12"/>
    </row>
    <row r="64" ht="12.75">
      <c r="H64" s="12"/>
    </row>
    <row r="65" spans="3:8" ht="12.75">
      <c r="C65" s="12"/>
      <c r="H65" s="12"/>
    </row>
  </sheetData>
  <sheetProtection/>
  <mergeCells count="2">
    <mergeCell ref="A1:J1"/>
    <mergeCell ref="I3:J3"/>
  </mergeCells>
  <printOptions gridLines="1" horizontalCentered="1"/>
  <pageMargins left="0.75" right="0.16" top="0.51" bottom="0.22" header="0.6" footer="0"/>
  <pageSetup horizontalDpi="600" verticalDpi="600" orientation="landscape" scale="83" r:id="rId1"/>
  <headerFooter alignWithMargins="0">
    <oddHeader>&amp;C&amp;"Arial,Bold"&amp;12Town of Merrimack</oddHeader>
  </headerFooter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Boland</dc:creator>
  <cp:keywords/>
  <dc:description/>
  <cp:lastModifiedBy>Thomas Boland</cp:lastModifiedBy>
  <dcterms:created xsi:type="dcterms:W3CDTF">2021-05-03T13:10:55Z</dcterms:created>
  <dcterms:modified xsi:type="dcterms:W3CDTF">2021-05-03T13:11:28Z</dcterms:modified>
  <cp:category/>
  <cp:version/>
  <cp:contentType/>
  <cp:contentStatus/>
</cp:coreProperties>
</file>