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inance Data\Budgets\2023-24 Town Council\Web Documents\"/>
    </mc:Choice>
  </mc:AlternateContent>
  <bookViews>
    <workbookView xWindow="0" yWindow="0" windowWidth="19200" windowHeight="8895" tabRatio="596"/>
  </bookViews>
  <sheets>
    <sheet name="TAX RATE (estimated)" sheetId="66" r:id="rId1"/>
  </sheets>
  <externalReferences>
    <externalReference r:id="rId2"/>
    <externalReference r:id="rId3"/>
    <externalReference r:id="rId4"/>
  </externalReferences>
  <definedNames>
    <definedName name="_bos38" localSheetId="0">#REF!</definedName>
    <definedName name="_mgr38" localSheetId="0">#REF!</definedName>
    <definedName name="_Order1" hidden="1">255</definedName>
    <definedName name="_Order2" hidden="1">255</definedName>
    <definedName name="aaa" localSheetId="0">'[1]15-library'!#REF!</definedName>
    <definedName name="aaa">'[1]15-library'!#REF!</definedName>
    <definedName name="actual" localSheetId="0">#REF!</definedName>
    <definedName name="actual38" localSheetId="0">#REF!</definedName>
    <definedName name="bbb" localSheetId="0">'[1]15-library'!#REF!</definedName>
    <definedName name="bbb">'[1]15-library'!#REF!</definedName>
    <definedName name="bos" localSheetId="0">#REF!</definedName>
    <definedName name="budcom" localSheetId="0">#REF!</definedName>
    <definedName name="budget" localSheetId="0">#REF!</definedName>
    <definedName name="budget38" localSheetId="0">#REF!</definedName>
    <definedName name="ccc" localSheetId="0">'[1]15-library'!#REF!</definedName>
    <definedName name="ccc">'[1]15-library'!#REF!</definedName>
    <definedName name="ddd" localSheetId="0">'[1]15-library'!#REF!</definedName>
    <definedName name="ddd">'[1]15-library'!#REF!</definedName>
    <definedName name="dept" localSheetId="0">#REF!</definedName>
    <definedName name="dept22" localSheetId="0">#REF!</definedName>
    <definedName name="dept22">#REF!</definedName>
    <definedName name="dept38" localSheetId="0">#REF!</definedName>
    <definedName name="eee" localSheetId="0">'[1]15-library'!#REF!</definedName>
    <definedName name="eee">'[1]15-library'!#REF!</definedName>
    <definedName name="fff" localSheetId="0">'[1]15-library'!#REF!</definedName>
    <definedName name="fff">'[1]15-library'!#REF!</definedName>
    <definedName name="ggg" localSheetId="0">'[1]15-library'!#REF!</definedName>
    <definedName name="ggg">'[1]15-library'!#REF!</definedName>
    <definedName name="help" localSheetId="0">'[2]15-library'!#REF!</definedName>
    <definedName name="help">'[2]15-library'!#REF!</definedName>
    <definedName name="hhh" localSheetId="0">'[1]15-library'!#REF!</definedName>
    <definedName name="hhh">'[1]15-library'!#REF!</definedName>
    <definedName name="iii" localSheetId="0">'[1]15-library'!#REF!</definedName>
    <definedName name="iii">'[1]15-library'!#REF!</definedName>
    <definedName name="jjj" localSheetId="0">'[1]15-library'!#REF!</definedName>
    <definedName name="jjj">'[1]15-library'!#REF!</definedName>
    <definedName name="meet" localSheetId="0">'[3]15-library'!#REF!</definedName>
    <definedName name="meet">'[3]15-library'!#REF!</definedName>
    <definedName name="meeting" localSheetId="0">#REF!</definedName>
    <definedName name="mgr" localSheetId="0">#REF!</definedName>
    <definedName name="ooop" localSheetId="0">'[2]15-library'!#REF!</definedName>
    <definedName name="ooop">'[2]15-library'!#REF!</definedName>
    <definedName name="ooou" localSheetId="0">'[2]15-library'!#REF!</definedName>
    <definedName name="ooou">'[2]15-library'!#REF!</definedName>
    <definedName name="_xlnm.Print_Area" localSheetId="0">'TAX RATE (estimated)'!$A$1:$D$42</definedName>
    <definedName name="pwq" localSheetId="0">'[2]15-library'!#REF!</definedName>
    <definedName name="pwq">'[2]15-library'!#REF!</definedName>
    <definedName name="revenue2" localSheetId="0">#REF!</definedName>
    <definedName name="revenue2">#REF!</definedName>
    <definedName name="rtl" localSheetId="0">'[2]15-library'!#REF!</definedName>
    <definedName name="rtl">'[2]15-library'!#REF!</definedName>
    <definedName name="ssg" localSheetId="0">'[2]15-library'!#REF!</definedName>
    <definedName name="ssg">'[2]15-library'!#REF!</definedName>
    <definedName name="voted" localSheetId="0">#REF!</definedName>
    <definedName name="www" localSheetId="0">'[2]15-library'!#REF!</definedName>
    <definedName name="www">'[2]15-library'!#REF!</definedName>
  </definedNames>
  <calcPr calcId="152511"/>
</workbook>
</file>

<file path=xl/calcChain.xml><?xml version="1.0" encoding="utf-8"?>
<calcChain xmlns="http://schemas.openxmlformats.org/spreadsheetml/2006/main">
  <c r="B15" i="66" l="1"/>
  <c r="E7" i="66" l="1"/>
  <c r="E5" i="66" l="1"/>
  <c r="B12" i="66" l="1"/>
  <c r="B17" i="66" l="1"/>
  <c r="F51" i="66" s="1"/>
  <c r="C12" i="66"/>
  <c r="C17" i="66" s="1"/>
  <c r="F50" i="66" l="1"/>
  <c r="G17" i="66"/>
  <c r="G18" i="66" s="1"/>
  <c r="E18" i="66" l="1"/>
  <c r="E19" i="66" l="1"/>
  <c r="F18" i="66"/>
</calcChain>
</file>

<file path=xl/sharedStrings.xml><?xml version="1.0" encoding="utf-8"?>
<sst xmlns="http://schemas.openxmlformats.org/spreadsheetml/2006/main" count="14" uniqueCount="14">
  <si>
    <t>Bond Proceeds</t>
  </si>
  <si>
    <t>Property tax levy</t>
  </si>
  <si>
    <t xml:space="preserve"> </t>
  </si>
  <si>
    <t>Appropriations</t>
  </si>
  <si>
    <t>Estimated revenues</t>
  </si>
  <si>
    <t>General Fund surplus:</t>
  </si>
  <si>
    <t xml:space="preserve">  Property tax relief</t>
  </si>
  <si>
    <t>Valuation for state property tax rate</t>
  </si>
  <si>
    <t>Municipal property tax rate</t>
  </si>
  <si>
    <t>Year</t>
  </si>
  <si>
    <t>Rate</t>
  </si>
  <si>
    <t>Tax overlay</t>
  </si>
  <si>
    <t>Veterans exemptions</t>
  </si>
  <si>
    <t>2023  Estimated Tax Rate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</si>
</sst>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5" formatCode="_(* #,##0.000_);_(* \(#,##0.000\);_(* &quot;-&quot;???_);_(@_)"/>
    <numFmt numFmtId="169" formatCode="_(* #,##0.00_);_(* \(#,##0.00\);_(* &quot;-&quot;_);_(@_)"/>
    <numFmt numFmtId="175" formatCode="_(* #,##0.000_);_(* \(#,##0.000\);_(* &quot;-&quot;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41" fontId="9" fillId="0" borderId="0" xfId="0" applyNumberFormat="1" applyFont="1"/>
    <xf numFmtId="41" fontId="9" fillId="0" borderId="0" xfId="0" applyNumberFormat="1" applyFont="1" applyFill="1"/>
    <xf numFmtId="0" fontId="9" fillId="0" borderId="0" xfId="0" applyFont="1"/>
    <xf numFmtId="43" fontId="9" fillId="0" borderId="0" xfId="0" applyNumberFormat="1" applyFont="1" applyFill="1"/>
    <xf numFmtId="43" fontId="9" fillId="0" borderId="0" xfId="0" applyNumberFormat="1" applyFont="1"/>
    <xf numFmtId="0" fontId="11" fillId="0" borderId="0" xfId="0" applyFont="1" applyAlignment="1">
      <alignment horizontal="right"/>
    </xf>
    <xf numFmtId="43" fontId="11" fillId="0" borderId="0" xfId="0" applyNumberFormat="1" applyFont="1"/>
    <xf numFmtId="0" fontId="11" fillId="0" borderId="0" xfId="0" applyFont="1"/>
    <xf numFmtId="0" fontId="11" fillId="0" borderId="0" xfId="0" applyFont="1" applyFill="1" applyAlignment="1">
      <alignment horizontal="right"/>
    </xf>
    <xf numFmtId="165" fontId="9" fillId="0" borderId="0" xfId="0" applyNumberFormat="1" applyFont="1" applyFill="1"/>
    <xf numFmtId="165" fontId="9" fillId="0" borderId="0" xfId="0" applyNumberFormat="1" applyFont="1"/>
    <xf numFmtId="0" fontId="9" fillId="0" borderId="1" xfId="0" applyFont="1" applyBorder="1"/>
    <xf numFmtId="41" fontId="9" fillId="0" borderId="1" xfId="0" applyNumberFormat="1" applyFont="1" applyBorder="1"/>
    <xf numFmtId="10" fontId="9" fillId="0" borderId="0" xfId="0" applyNumberFormat="1" applyFont="1" applyFill="1"/>
    <xf numFmtId="165" fontId="5" fillId="0" borderId="0" xfId="0" applyNumberFormat="1" applyFont="1"/>
    <xf numFmtId="165" fontId="12" fillId="0" borderId="0" xfId="0" applyNumberFormat="1" applyFont="1"/>
    <xf numFmtId="165" fontId="0" fillId="0" borderId="0" xfId="0" applyNumberFormat="1"/>
    <xf numFmtId="41" fontId="14" fillId="0" borderId="0" xfId="0" applyNumberFormat="1" applyFont="1"/>
    <xf numFmtId="41" fontId="0" fillId="0" borderId="0" xfId="0" applyNumberFormat="1"/>
    <xf numFmtId="41" fontId="15" fillId="0" borderId="0" xfId="0" applyNumberFormat="1" applyFont="1"/>
    <xf numFmtId="43" fontId="16" fillId="0" borderId="0" xfId="2" applyNumberFormat="1" applyFont="1" applyAlignment="1" applyProtection="1"/>
    <xf numFmtId="169" fontId="9" fillId="0" borderId="1" xfId="0" applyNumberFormat="1" applyFont="1" applyBorder="1"/>
    <xf numFmtId="175" fontId="9" fillId="0" borderId="1" xfId="0" applyNumberFormat="1" applyFont="1" applyBorder="1"/>
    <xf numFmtId="41" fontId="10" fillId="0" borderId="1" xfId="0" applyNumberFormat="1" applyFont="1" applyBorder="1"/>
    <xf numFmtId="169" fontId="9" fillId="0" borderId="0" xfId="0" applyNumberFormat="1" applyFont="1"/>
    <xf numFmtId="0" fontId="8" fillId="0" borderId="1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/>
    <xf numFmtId="0" fontId="9" fillId="0" borderId="0" xfId="0" applyFont="1" applyBorder="1"/>
    <xf numFmtId="0" fontId="11" fillId="0" borderId="0" xfId="0" applyFont="1" applyBorder="1"/>
    <xf numFmtId="41" fontId="9" fillId="0" borderId="0" xfId="0" applyNumberFormat="1" applyFont="1" applyBorder="1"/>
    <xf numFmtId="41" fontId="10" fillId="0" borderId="0" xfId="0" applyNumberFormat="1" applyFont="1" applyBorder="1"/>
    <xf numFmtId="175" fontId="9" fillId="0" borderId="0" xfId="0" applyNumberFormat="1" applyFont="1" applyBorder="1"/>
    <xf numFmtId="169" fontId="9" fillId="0" borderId="0" xfId="0" applyNumberFormat="1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</cellXfs>
  <cellStyles count="10">
    <cellStyle name="Comma 2" xfId="1"/>
    <cellStyle name="Hyperlink" xfId="2" builtinId="8"/>
    <cellStyle name="Normal" xfId="0" builtinId="0"/>
    <cellStyle name="Normal 2" xfId="3"/>
    <cellStyle name="Normal 2 2" xfId="6"/>
    <cellStyle name="Normal 3" xfId="4"/>
    <cellStyle name="Normal 3 2" xfId="7"/>
    <cellStyle name="Normal 4" xfId="5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Municipal Property Tax Rate</a:t>
            </a:r>
          </a:p>
        </c:rich>
      </c:tx>
      <c:layout>
        <c:manualLayout>
          <c:xMode val="edge"/>
          <c:yMode val="edge"/>
          <c:x val="0.34434766755073043"/>
          <c:y val="3.3742272144891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82608695652173"/>
          <c:y val="0.17177914110429449"/>
          <c:w val="0.78086956521739126"/>
          <c:h val="0.64417177914110424"/>
        </c:manualLayout>
      </c:layout>
      <c:lineChart>
        <c:grouping val="standard"/>
        <c:varyColors val="0"/>
        <c:ser>
          <c:idx val="0"/>
          <c:order val="0"/>
          <c:tx>
            <c:strRef>
              <c:f>'TAX RATE (estimated)'!$F$21</c:f>
              <c:strCache>
                <c:ptCount val="1"/>
                <c:pt idx="0">
                  <c:v>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'TAX RATE (estimated)'!$E$22:$E$51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'TAX RATE (estimated)'!$F$22:$F$51</c:f>
              <c:numCache>
                <c:formatCode>_(* #,##0.00_);_(* \(#,##0.00\);_(* "-"??_);_(@_)</c:formatCode>
                <c:ptCount val="30"/>
                <c:pt idx="0">
                  <c:v>8.67</c:v>
                </c:pt>
                <c:pt idx="1">
                  <c:v>7.87</c:v>
                </c:pt>
                <c:pt idx="2">
                  <c:v>7.7</c:v>
                </c:pt>
                <c:pt idx="3">
                  <c:v>6.68</c:v>
                </c:pt>
                <c:pt idx="4">
                  <c:v>6</c:v>
                </c:pt>
                <c:pt idx="5">
                  <c:v>5.99</c:v>
                </c:pt>
                <c:pt idx="6">
                  <c:v>5.4</c:v>
                </c:pt>
                <c:pt idx="7">
                  <c:v>5.07</c:v>
                </c:pt>
                <c:pt idx="8">
                  <c:v>3.7</c:v>
                </c:pt>
                <c:pt idx="9">
                  <c:v>5.04</c:v>
                </c:pt>
                <c:pt idx="10">
                  <c:v>5.26</c:v>
                </c:pt>
                <c:pt idx="11" formatCode="General">
                  <c:v>5.1100000000000003</c:v>
                </c:pt>
                <c:pt idx="12" formatCode="General">
                  <c:v>2.82</c:v>
                </c:pt>
                <c:pt idx="13">
                  <c:v>3.54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4.34</c:v>
                </c:pt>
                <c:pt idx="17">
                  <c:v>5.24</c:v>
                </c:pt>
                <c:pt idx="18">
                  <c:v>5.14</c:v>
                </c:pt>
                <c:pt idx="19">
                  <c:v>5.29</c:v>
                </c:pt>
                <c:pt idx="20">
                  <c:v>5.46</c:v>
                </c:pt>
                <c:pt idx="21">
                  <c:v>5.49</c:v>
                </c:pt>
                <c:pt idx="22">
                  <c:v>4.91</c:v>
                </c:pt>
                <c:pt idx="23">
                  <c:v>4.9000000000000004</c:v>
                </c:pt>
                <c:pt idx="24">
                  <c:v>5.0999999999999996</c:v>
                </c:pt>
                <c:pt idx="25">
                  <c:v>4.71</c:v>
                </c:pt>
                <c:pt idx="26">
                  <c:v>5.0599999999999996</c:v>
                </c:pt>
                <c:pt idx="27">
                  <c:v>3.82</c:v>
                </c:pt>
                <c:pt idx="28" formatCode="_(* #,##0.00_);_(* \(#,##0.00\);_(* &quot;-&quot;_);_(@_)">
                  <c:v>3.86</c:v>
                </c:pt>
                <c:pt idx="29" formatCode="_(* #,##0.00_);_(* \(#,##0.00\);_(* &quot;-&quot;_);_(@_)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F4-407E-89B7-5C50B6054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385384"/>
        <c:axId val="664390480"/>
      </c:lineChart>
      <c:catAx>
        <c:axId val="66438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4390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6439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Tax Rate per $1,0000</a:t>
                </a:r>
              </a:p>
            </c:rich>
          </c:tx>
          <c:layout>
            <c:manualLayout>
              <c:xMode val="edge"/>
              <c:yMode val="edge"/>
              <c:x val="5.2173868174735037E-2"/>
              <c:y val="0.2914110410369319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4385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68580</xdr:rowOff>
    </xdr:from>
    <xdr:to>
      <xdr:col>2</xdr:col>
      <xdr:colOff>1600200</xdr:colOff>
      <xdr:row>39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0.01529</cdr:y>
    </cdr:from>
    <cdr:to>
      <cdr:x>0.95546</cdr:x>
      <cdr:y>0.69581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93025" cy="2057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51"/>
  <sheetViews>
    <sheetView tabSelected="1" view="pageBreakPreview" zoomScale="125" zoomScaleNormal="100" zoomScaleSheetLayoutView="125" workbookViewId="0">
      <selection activeCell="A15" sqref="A15"/>
    </sheetView>
  </sheetViews>
  <sheetFormatPr defaultColWidth="8.85546875" defaultRowHeight="12.75" x14ac:dyDescent="0.2"/>
  <cols>
    <col min="1" max="1" width="49.85546875" style="3" customWidth="1"/>
    <col min="2" max="2" width="26" style="3" customWidth="1"/>
    <col min="3" max="3" width="24.7109375" style="3" customWidth="1"/>
    <col min="4" max="4" width="5.28515625" style="3" customWidth="1"/>
    <col min="5" max="5" width="14.7109375" style="27" bestFit="1" customWidth="1"/>
    <col min="6" max="6" width="12.7109375" style="3" customWidth="1"/>
    <col min="7" max="7" width="13.28515625" style="3" customWidth="1"/>
    <col min="8" max="9" width="8.85546875" style="3" customWidth="1"/>
    <col min="10" max="10" width="14.42578125" style="3" bestFit="1" customWidth="1"/>
    <col min="11" max="16384" width="8.85546875" style="3"/>
  </cols>
  <sheetData>
    <row r="1" spans="1:11" x14ac:dyDescent="0.2">
      <c r="A1" s="36" t="s">
        <v>13</v>
      </c>
      <c r="B1" s="36"/>
      <c r="C1" s="37"/>
      <c r="D1" s="28"/>
    </row>
    <row r="2" spans="1:11" x14ac:dyDescent="0.2">
      <c r="A2" s="26"/>
      <c r="B2" s="26"/>
      <c r="C2" s="12"/>
      <c r="D2" s="29"/>
    </row>
    <row r="3" spans="1:11" x14ac:dyDescent="0.2">
      <c r="A3" s="12"/>
      <c r="B3" s="35">
        <v>2023</v>
      </c>
      <c r="C3" s="35">
        <v>2022</v>
      </c>
      <c r="D3" s="30"/>
    </row>
    <row r="4" spans="1:11" ht="15" x14ac:dyDescent="0.25">
      <c r="A4" s="12" t="s">
        <v>3</v>
      </c>
      <c r="B4" s="13">
        <v>41770183.649999999</v>
      </c>
      <c r="C4" s="13">
        <v>48818599</v>
      </c>
      <c r="D4" s="31"/>
      <c r="E4" s="2"/>
      <c r="F4" s="1"/>
      <c r="G4" s="1"/>
      <c r="J4" s="18"/>
      <c r="K4"/>
    </row>
    <row r="5" spans="1:11" ht="15" x14ac:dyDescent="0.25">
      <c r="A5" s="12" t="s">
        <v>4</v>
      </c>
      <c r="B5" s="13">
        <v>-19760194</v>
      </c>
      <c r="C5" s="13">
        <v>-19116712</v>
      </c>
      <c r="D5" s="31"/>
      <c r="E5" s="2">
        <f>+C5-B5</f>
        <v>643482</v>
      </c>
      <c r="F5" s="1"/>
      <c r="G5" s="1"/>
      <c r="J5" s="18"/>
      <c r="K5"/>
    </row>
    <row r="6" spans="1:11" ht="15" x14ac:dyDescent="0.25">
      <c r="A6" s="12"/>
      <c r="B6" s="13"/>
      <c r="C6" s="13"/>
      <c r="D6" s="31"/>
      <c r="E6" s="2"/>
      <c r="F6" s="1"/>
      <c r="G6" s="1"/>
      <c r="J6" s="18"/>
      <c r="K6"/>
    </row>
    <row r="7" spans="1:11" ht="15" x14ac:dyDescent="0.25">
      <c r="A7" s="12" t="s">
        <v>0</v>
      </c>
      <c r="B7" s="13">
        <v>0</v>
      </c>
      <c r="C7" s="13">
        <v>-10102750</v>
      </c>
      <c r="D7" s="31"/>
      <c r="E7" s="2">
        <f>+C7-B7</f>
        <v>-10102750</v>
      </c>
      <c r="F7" s="1"/>
      <c r="G7" s="1"/>
      <c r="J7" s="18"/>
      <c r="K7"/>
    </row>
    <row r="8" spans="1:11" x14ac:dyDescent="0.2">
      <c r="A8" s="12" t="s">
        <v>11</v>
      </c>
      <c r="B8" s="13">
        <v>350000</v>
      </c>
      <c r="C8" s="13">
        <v>332507</v>
      </c>
      <c r="D8" s="31"/>
      <c r="E8" s="2"/>
      <c r="G8" s="1"/>
      <c r="J8"/>
      <c r="K8"/>
    </row>
    <row r="9" spans="1:11" x14ac:dyDescent="0.2">
      <c r="A9" s="12" t="s">
        <v>5</v>
      </c>
      <c r="B9" s="13"/>
      <c r="C9" s="13"/>
      <c r="D9" s="31"/>
      <c r="E9" s="2"/>
      <c r="J9" s="19"/>
      <c r="K9"/>
    </row>
    <row r="10" spans="1:11" ht="15" x14ac:dyDescent="0.25">
      <c r="A10" s="12" t="s">
        <v>6</v>
      </c>
      <c r="B10" s="13">
        <v>-2384500</v>
      </c>
      <c r="C10" s="13">
        <v>-1350000</v>
      </c>
      <c r="D10" s="31"/>
      <c r="E10" s="2"/>
      <c r="J10" s="18"/>
      <c r="K10"/>
    </row>
    <row r="11" spans="1:11" ht="17.25" x14ac:dyDescent="0.4">
      <c r="A11" s="12" t="s">
        <v>12</v>
      </c>
      <c r="B11" s="24">
        <v>837080</v>
      </c>
      <c r="C11" s="24">
        <v>837080</v>
      </c>
      <c r="D11" s="32"/>
      <c r="E11" s="2"/>
      <c r="G11" s="1"/>
      <c r="J11" s="20"/>
      <c r="K11"/>
    </row>
    <row r="12" spans="1:11" x14ac:dyDescent="0.2">
      <c r="A12" s="12" t="s">
        <v>1</v>
      </c>
      <c r="B12" s="13">
        <f>SUM(B4:B11)</f>
        <v>20812569.649999999</v>
      </c>
      <c r="C12" s="13">
        <f>SUM(C4:C11)</f>
        <v>19418724</v>
      </c>
      <c r="D12" s="31"/>
      <c r="E12" s="2"/>
      <c r="F12" s="1"/>
      <c r="G12" s="1"/>
      <c r="J12" s="19"/>
      <c r="K12" s="21"/>
    </row>
    <row r="13" spans="1:11" x14ac:dyDescent="0.2">
      <c r="A13" s="12"/>
      <c r="B13" s="13"/>
      <c r="C13" s="13"/>
      <c r="D13" s="31"/>
    </row>
    <row r="14" spans="1:11" x14ac:dyDescent="0.2">
      <c r="A14" s="12"/>
      <c r="B14" s="13"/>
      <c r="C14" s="13"/>
      <c r="D14" s="31"/>
    </row>
    <row r="15" spans="1:11" x14ac:dyDescent="0.2">
      <c r="A15" s="12" t="s">
        <v>7</v>
      </c>
      <c r="B15" s="23">
        <f>5038905.168+E15</f>
        <v>5062905.1679999996</v>
      </c>
      <c r="C15" s="23">
        <v>5038905.1679999996</v>
      </c>
      <c r="D15" s="33"/>
      <c r="E15" s="10">
        <v>24000</v>
      </c>
    </row>
    <row r="16" spans="1:11" x14ac:dyDescent="0.2">
      <c r="A16" s="12"/>
      <c r="B16" s="13"/>
      <c r="C16" s="13"/>
      <c r="D16" s="31"/>
      <c r="G16" s="11"/>
      <c r="J16" s="15"/>
    </row>
    <row r="17" spans="1:10" ht="15" x14ac:dyDescent="0.35">
      <c r="A17" s="12" t="s">
        <v>8</v>
      </c>
      <c r="B17" s="22">
        <f>ROUND(B12/B15,2)</f>
        <v>4.1100000000000003</v>
      </c>
      <c r="C17" s="22">
        <f>ROUND(C12/C15,2)+0.01</f>
        <v>3.86</v>
      </c>
      <c r="D17" s="34"/>
      <c r="E17" s="4"/>
      <c r="G17" s="5">
        <f>+C17-B17</f>
        <v>-0.25000000000000044</v>
      </c>
      <c r="J17" s="16"/>
    </row>
    <row r="18" spans="1:10" x14ac:dyDescent="0.2">
      <c r="A18" s="12"/>
      <c r="B18" s="13"/>
      <c r="C18" s="13"/>
      <c r="D18" s="31"/>
      <c r="E18" s="4">
        <f>+B17-C17</f>
        <v>0.25000000000000044</v>
      </c>
      <c r="F18" s="3">
        <f>+E18*300</f>
        <v>75.000000000000128</v>
      </c>
      <c r="G18" s="5">
        <f>+G17+0.21</f>
        <v>-4.0000000000000452E-2</v>
      </c>
      <c r="J18" s="17"/>
    </row>
    <row r="19" spans="1:10" x14ac:dyDescent="0.2">
      <c r="B19" s="5"/>
      <c r="E19" s="14">
        <f>+E18/C17</f>
        <v>6.4766839378238461E-2</v>
      </c>
    </row>
    <row r="20" spans="1:10" x14ac:dyDescent="0.2">
      <c r="B20" s="5"/>
      <c r="C20" s="5"/>
      <c r="D20" s="5"/>
    </row>
    <row r="21" spans="1:10" x14ac:dyDescent="0.2">
      <c r="E21" s="9" t="s">
        <v>9</v>
      </c>
      <c r="F21" s="6" t="s">
        <v>10</v>
      </c>
    </row>
    <row r="22" spans="1:10" x14ac:dyDescent="0.2">
      <c r="E22" s="27">
        <v>1994</v>
      </c>
      <c r="F22" s="5">
        <v>8.67</v>
      </c>
    </row>
    <row r="23" spans="1:10" x14ac:dyDescent="0.2">
      <c r="E23" s="27">
        <v>1995</v>
      </c>
      <c r="F23" s="5">
        <v>7.87</v>
      </c>
    </row>
    <row r="24" spans="1:10" x14ac:dyDescent="0.2">
      <c r="E24" s="27">
        <v>1996</v>
      </c>
      <c r="F24" s="5">
        <v>7.7</v>
      </c>
    </row>
    <row r="25" spans="1:10" x14ac:dyDescent="0.2">
      <c r="E25" s="27">
        <v>1997</v>
      </c>
      <c r="F25" s="5">
        <v>6.68</v>
      </c>
    </row>
    <row r="26" spans="1:10" x14ac:dyDescent="0.2">
      <c r="E26" s="27">
        <v>1998</v>
      </c>
      <c r="F26" s="5">
        <v>6</v>
      </c>
    </row>
    <row r="27" spans="1:10" x14ac:dyDescent="0.2">
      <c r="E27" s="27">
        <v>1999</v>
      </c>
      <c r="F27" s="5">
        <v>5.99</v>
      </c>
    </row>
    <row r="28" spans="1:10" x14ac:dyDescent="0.2">
      <c r="E28" s="27">
        <v>2000</v>
      </c>
      <c r="F28" s="5">
        <v>5.4</v>
      </c>
      <c r="J28" s="3" t="s">
        <v>2</v>
      </c>
    </row>
    <row r="29" spans="1:10" x14ac:dyDescent="0.2">
      <c r="E29" s="27">
        <v>2001</v>
      </c>
      <c r="F29" s="5">
        <v>5.07</v>
      </c>
    </row>
    <row r="30" spans="1:10" x14ac:dyDescent="0.2">
      <c r="E30" s="27">
        <v>2002</v>
      </c>
      <c r="F30" s="5">
        <v>3.7</v>
      </c>
    </row>
    <row r="31" spans="1:10" x14ac:dyDescent="0.2">
      <c r="E31" s="27">
        <v>2003</v>
      </c>
      <c r="F31" s="5">
        <v>5.04</v>
      </c>
    </row>
    <row r="32" spans="1:10" x14ac:dyDescent="0.2">
      <c r="E32" s="27">
        <v>2004</v>
      </c>
      <c r="F32" s="5">
        <v>5.26</v>
      </c>
    </row>
    <row r="33" spans="3:6" x14ac:dyDescent="0.2">
      <c r="E33" s="27">
        <v>2005</v>
      </c>
      <c r="F33" s="3">
        <v>5.1100000000000003</v>
      </c>
    </row>
    <row r="34" spans="3:6" x14ac:dyDescent="0.2">
      <c r="E34" s="27">
        <v>2006</v>
      </c>
      <c r="F34" s="3">
        <v>2.82</v>
      </c>
    </row>
    <row r="35" spans="3:6" x14ac:dyDescent="0.2">
      <c r="E35" s="27">
        <v>2007</v>
      </c>
      <c r="F35" s="5">
        <v>3.54</v>
      </c>
    </row>
    <row r="36" spans="3:6" x14ac:dyDescent="0.2">
      <c r="E36" s="27">
        <v>2008</v>
      </c>
      <c r="F36" s="5">
        <v>4.2300000000000004</v>
      </c>
    </row>
    <row r="37" spans="3:6" x14ac:dyDescent="0.2">
      <c r="E37" s="27">
        <v>2009</v>
      </c>
      <c r="F37" s="5">
        <v>4.2300000000000004</v>
      </c>
    </row>
    <row r="38" spans="3:6" x14ac:dyDescent="0.2">
      <c r="E38" s="27">
        <v>2010</v>
      </c>
      <c r="F38" s="5">
        <v>4.34</v>
      </c>
    </row>
    <row r="39" spans="3:6" x14ac:dyDescent="0.2">
      <c r="E39" s="27">
        <v>2011</v>
      </c>
      <c r="F39" s="5">
        <v>5.24</v>
      </c>
    </row>
    <row r="40" spans="3:6" x14ac:dyDescent="0.2">
      <c r="E40" s="27">
        <v>2012</v>
      </c>
      <c r="F40" s="5">
        <v>5.14</v>
      </c>
    </row>
    <row r="41" spans="3:6" x14ac:dyDescent="0.2">
      <c r="E41" s="27">
        <v>2013</v>
      </c>
      <c r="F41" s="5">
        <v>5.29</v>
      </c>
    </row>
    <row r="42" spans="3:6" x14ac:dyDescent="0.2">
      <c r="E42" s="27">
        <v>2014</v>
      </c>
      <c r="F42" s="5">
        <v>5.46</v>
      </c>
    </row>
    <row r="43" spans="3:6" x14ac:dyDescent="0.2">
      <c r="E43" s="27">
        <v>2015</v>
      </c>
      <c r="F43" s="5">
        <v>5.49</v>
      </c>
    </row>
    <row r="44" spans="3:6" x14ac:dyDescent="0.2">
      <c r="E44" s="27">
        <v>2016</v>
      </c>
      <c r="F44" s="5">
        <v>4.91</v>
      </c>
    </row>
    <row r="45" spans="3:6" x14ac:dyDescent="0.2">
      <c r="E45" s="27">
        <v>2017</v>
      </c>
      <c r="F45" s="5">
        <v>4.9000000000000004</v>
      </c>
    </row>
    <row r="46" spans="3:6" x14ac:dyDescent="0.2">
      <c r="C46" s="5"/>
      <c r="D46" s="5"/>
      <c r="E46" s="27">
        <v>2018</v>
      </c>
      <c r="F46" s="5">
        <v>5.0999999999999996</v>
      </c>
    </row>
    <row r="47" spans="3:6" x14ac:dyDescent="0.2">
      <c r="E47" s="27">
        <v>2019</v>
      </c>
      <c r="F47" s="5">
        <v>4.71</v>
      </c>
    </row>
    <row r="48" spans="3:6" x14ac:dyDescent="0.2">
      <c r="E48" s="27">
        <v>2020</v>
      </c>
      <c r="F48" s="5">
        <v>5.0599999999999996</v>
      </c>
    </row>
    <row r="49" spans="2:6" x14ac:dyDescent="0.2">
      <c r="B49" s="8"/>
      <c r="E49" s="27">
        <v>2021</v>
      </c>
      <c r="F49" s="5">
        <v>3.82</v>
      </c>
    </row>
    <row r="50" spans="2:6" x14ac:dyDescent="0.2">
      <c r="B50" s="8"/>
      <c r="C50" s="5"/>
      <c r="D50" s="5"/>
      <c r="E50" s="27">
        <v>2022</v>
      </c>
      <c r="F50" s="25">
        <f>+C17</f>
        <v>3.86</v>
      </c>
    </row>
    <row r="51" spans="2:6" x14ac:dyDescent="0.2">
      <c r="C51" s="7"/>
      <c r="D51" s="7"/>
      <c r="E51" s="27">
        <v>2023</v>
      </c>
      <c r="F51" s="25">
        <f>B17</f>
        <v>4.1100000000000003</v>
      </c>
    </row>
  </sheetData>
  <mergeCells count="1">
    <mergeCell ref="A1:C1"/>
  </mergeCells>
  <pageMargins left="0.75" right="0.25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RATE (estimated)</vt:lpstr>
      <vt:lpstr>'TAX RATE (estimated)'!Print_Area</vt:lpstr>
    </vt:vector>
  </TitlesOfParts>
  <Company>Town of Merrimack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Thomas Boland</cp:lastModifiedBy>
  <cp:lastPrinted>2023-04-13T16:24:03Z</cp:lastPrinted>
  <dcterms:created xsi:type="dcterms:W3CDTF">2001-06-20T19:26:14Z</dcterms:created>
  <dcterms:modified xsi:type="dcterms:W3CDTF">2023-06-05T14:58:40Z</dcterms:modified>
</cp:coreProperties>
</file>