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420" windowWidth="15180" windowHeight="9240" tabRatio="894" activeTab="2"/>
  </bookViews>
  <sheets>
    <sheet name="ciptax" sheetId="144" r:id="rId1"/>
    <sheet name="Sheet16" sheetId="145" r:id="rId2"/>
    <sheet name="Major with comments funding" sheetId="31" r:id="rId3"/>
    <sheet name="cipminor" sheetId="70" r:id="rId4"/>
    <sheet name="Public Safety Building" sheetId="86" r:id="rId5"/>
    <sheet name="Bridge-US 3  (2)" sheetId="115" r:id="rId6"/>
    <sheet name="StormwaterDrainage  (2)" sheetId="116" r:id="rId7"/>
    <sheet name="Paving  (2)" sheetId="117" r:id="rId8"/>
    <sheet name="Paving Gravel Roads  (2)" sheetId="118" r:id="rId9"/>
    <sheet name="Paving DW Highway (2)" sheetId="119" r:id="rId10"/>
    <sheet name="Wire@DWIntersection  (2)" sheetId="120" r:id="rId11"/>
    <sheet name="Turkey Hill Intersection (2)" sheetId="121" r:id="rId12"/>
    <sheet name="Merrimack River Boat ramp  (2)" sheetId="122" r:id="rId13"/>
    <sheet name="Seaverns Bridge Canoe Launc (2" sheetId="123" r:id="rId14"/>
    <sheet name="DW &amp; Woodbury Sidewalks (2)" sheetId="124" r:id="rId15"/>
    <sheet name="DW &amp; Baboosic Sidewalks (2)" sheetId="125" r:id="rId16"/>
    <sheet name="SIDEWALK BABOOSIC LAKE RD (2)" sheetId="126" r:id="rId17"/>
    <sheet name="Sewer Line Ext. (2)" sheetId="127" r:id="rId18"/>
    <sheet name="Library Sidewalk" sheetId="139" r:id="rId19"/>
    <sheet name="Library Slate Roof" sheetId="136" r:id="rId20"/>
    <sheet name="Library DW Trench Drain" sheetId="141" r:id="rId21"/>
    <sheet name="Library Elevator" sheetId="140" r:id="rId22"/>
    <sheet name="Library Evaluation" sheetId="138" r:id="rId23"/>
    <sheet name="New Library" sheetId="137" r:id="rId24"/>
    <sheet name="Executive Park Dr. PS  (2)" sheetId="130" r:id="rId25"/>
    <sheet name="Phase III &amp; PS  (2)" sheetId="131" r:id="rId26"/>
    <sheet name="master" sheetId="114" r:id="rId27"/>
    <sheet name="PD Siding" sheetId="128" r:id="rId28"/>
    <sheet name="PD_ACC Parking Lot" sheetId="129" r:id="rId29"/>
    <sheet name="Library CR Windows" sheetId="143" r:id="rId30"/>
    <sheet name="Library Granite Steps" sheetId="142" r:id="rId31"/>
    <sheet name="Library Bookmobile" sheetId="135" r:id="rId32"/>
    <sheet name="Library Readerboard" sheetId="134" r:id="rId33"/>
    <sheet name="Library Baboosic Sign" sheetId="133" r:id="rId34"/>
    <sheet name="Sewer System Evaluation" sheetId="132" r:id="rId35"/>
  </sheets>
  <externalReferences>
    <externalReference r:id="rId36"/>
    <externalReference r:id="rId37"/>
    <externalReference r:id="rId38"/>
  </externalReferences>
  <definedNames>
    <definedName name="_____bos38">'[1]15-library'!#REF!</definedName>
    <definedName name="_____mgr38">'[1]15-library'!#REF!</definedName>
    <definedName name="____bos38">'[1]15-library'!#REF!</definedName>
    <definedName name="____mgr38">'[1]15-library'!#REF!</definedName>
    <definedName name="___bos38" localSheetId="33">'[1]15-library'!#REF!</definedName>
    <definedName name="___bos38" localSheetId="31">'[1]15-library'!#REF!</definedName>
    <definedName name="___bos38" localSheetId="20">'[1]15-library'!#REF!</definedName>
    <definedName name="___bos38" localSheetId="21">'[1]15-library'!#REF!</definedName>
    <definedName name="___bos38" localSheetId="22">'[1]15-library'!#REF!</definedName>
    <definedName name="___bos38" localSheetId="30">'[1]15-library'!#REF!</definedName>
    <definedName name="___bos38" localSheetId="32">'[1]15-library'!#REF!</definedName>
    <definedName name="___bos38" localSheetId="18">'[1]15-library'!#REF!</definedName>
    <definedName name="___bos38" localSheetId="19">'[1]15-library'!#REF!</definedName>
    <definedName name="___bos38" localSheetId="23">'[1]15-library'!#REF!</definedName>
    <definedName name="___bos38" localSheetId="27">'[1]15-library'!#REF!</definedName>
    <definedName name="___bos38" localSheetId="28">'[1]15-library'!#REF!</definedName>
    <definedName name="___bos38">'[1]15-library'!#REF!</definedName>
    <definedName name="___mgr38" localSheetId="33">'[1]15-library'!#REF!</definedName>
    <definedName name="___mgr38" localSheetId="31">'[1]15-library'!#REF!</definedName>
    <definedName name="___mgr38" localSheetId="20">'[1]15-library'!#REF!</definedName>
    <definedName name="___mgr38" localSheetId="21">'[1]15-library'!#REF!</definedName>
    <definedName name="___mgr38" localSheetId="22">'[1]15-library'!#REF!</definedName>
    <definedName name="___mgr38" localSheetId="30">'[1]15-library'!#REF!</definedName>
    <definedName name="___mgr38" localSheetId="32">'[1]15-library'!#REF!</definedName>
    <definedName name="___mgr38" localSheetId="18">'[1]15-library'!#REF!</definedName>
    <definedName name="___mgr38" localSheetId="19">'[1]15-library'!#REF!</definedName>
    <definedName name="___mgr38" localSheetId="23">'[1]15-library'!#REF!</definedName>
    <definedName name="___mgr38" localSheetId="27">'[1]15-library'!#REF!</definedName>
    <definedName name="___mgr38" localSheetId="28">'[1]15-library'!#REF!</definedName>
    <definedName name="___mgr38">'[1]15-library'!#REF!</definedName>
    <definedName name="__bos38" localSheetId="33">'[1]15-library'!#REF!</definedName>
    <definedName name="__bos38" localSheetId="31">'[1]15-library'!#REF!</definedName>
    <definedName name="__bos38" localSheetId="29">'[1]15-library'!#REF!</definedName>
    <definedName name="__bos38" localSheetId="20">'[1]15-library'!#REF!</definedName>
    <definedName name="__bos38" localSheetId="21">'[1]15-library'!#REF!</definedName>
    <definedName name="__bos38" localSheetId="22">'[1]15-library'!#REF!</definedName>
    <definedName name="__bos38" localSheetId="30">'[1]15-library'!#REF!</definedName>
    <definedName name="__bos38" localSheetId="32">'[1]15-library'!#REF!</definedName>
    <definedName name="__bos38" localSheetId="18">'[1]15-library'!#REF!</definedName>
    <definedName name="__bos38" localSheetId="19">'[1]15-library'!#REF!</definedName>
    <definedName name="__bos38" localSheetId="26">'[1]15-library'!#REF!</definedName>
    <definedName name="__bos38" localSheetId="23">'[1]15-library'!#REF!</definedName>
    <definedName name="__mgr38" localSheetId="33">'[1]15-library'!#REF!</definedName>
    <definedName name="__mgr38" localSheetId="31">'[1]15-library'!#REF!</definedName>
    <definedName name="__mgr38" localSheetId="29">'[1]15-library'!#REF!</definedName>
    <definedName name="__mgr38" localSheetId="20">'[1]15-library'!#REF!</definedName>
    <definedName name="__mgr38" localSheetId="21">'[1]15-library'!#REF!</definedName>
    <definedName name="__mgr38" localSheetId="22">'[1]15-library'!#REF!</definedName>
    <definedName name="__mgr38" localSheetId="30">'[1]15-library'!#REF!</definedName>
    <definedName name="__mgr38" localSheetId="32">'[1]15-library'!#REF!</definedName>
    <definedName name="__mgr38" localSheetId="18">'[1]15-library'!#REF!</definedName>
    <definedName name="__mgr38" localSheetId="19">'[1]15-library'!#REF!</definedName>
    <definedName name="__mgr38" localSheetId="26">'[1]15-library'!#REF!</definedName>
    <definedName name="__mgr38" localSheetId="23">'[1]15-library'!#REF!</definedName>
    <definedName name="_bos38" localSheetId="33">'[1]15-library'!#REF!</definedName>
    <definedName name="_bos38" localSheetId="31">'[1]15-library'!#REF!</definedName>
    <definedName name="_bos38" localSheetId="20">'[1]15-library'!#REF!</definedName>
    <definedName name="_bos38" localSheetId="21">'[1]15-library'!#REF!</definedName>
    <definedName name="_bos38" localSheetId="22">'[1]15-library'!#REF!</definedName>
    <definedName name="_bos38" localSheetId="30">'[1]15-library'!#REF!</definedName>
    <definedName name="_bos38" localSheetId="32">'[1]15-library'!#REF!</definedName>
    <definedName name="_bos38" localSheetId="18">'[1]15-library'!#REF!</definedName>
    <definedName name="_bos38" localSheetId="19">'[1]15-library'!#REF!</definedName>
    <definedName name="_bos38" localSheetId="23">'[1]15-library'!#REF!</definedName>
    <definedName name="_bos38" localSheetId="9">'[1]15-library'!#REF!</definedName>
    <definedName name="_bos38" localSheetId="27">'[1]15-library'!#REF!</definedName>
    <definedName name="_bos38" localSheetId="28">'[1]15-library'!#REF!</definedName>
    <definedName name="_bos38" localSheetId="11">'[1]15-library'!#REF!</definedName>
    <definedName name="_bos38">'[1]15-library'!#REF!</definedName>
    <definedName name="_mgr38" localSheetId="33">'[1]15-library'!#REF!</definedName>
    <definedName name="_mgr38" localSheetId="31">'[1]15-library'!#REF!</definedName>
    <definedName name="_mgr38" localSheetId="20">'[1]15-library'!#REF!</definedName>
    <definedName name="_mgr38" localSheetId="21">'[1]15-library'!#REF!</definedName>
    <definedName name="_mgr38" localSheetId="22">'[1]15-library'!#REF!</definedName>
    <definedName name="_mgr38" localSheetId="30">'[1]15-library'!#REF!</definedName>
    <definedName name="_mgr38" localSheetId="32">'[1]15-library'!#REF!</definedName>
    <definedName name="_mgr38" localSheetId="18">'[1]15-library'!#REF!</definedName>
    <definedName name="_mgr38" localSheetId="19">'[1]15-library'!#REF!</definedName>
    <definedName name="_mgr38" localSheetId="23">'[1]15-library'!#REF!</definedName>
    <definedName name="_mgr38" localSheetId="9">'[1]15-library'!#REF!</definedName>
    <definedName name="_mgr38" localSheetId="27">'[1]15-library'!#REF!</definedName>
    <definedName name="_mgr38" localSheetId="28">'[1]15-library'!#REF!</definedName>
    <definedName name="_mgr38" localSheetId="11">'[1]15-library'!#REF!</definedName>
    <definedName name="_mgr38">'[1]15-library'!#REF!</definedName>
    <definedName name="a">'[1]15-library'!#REF!</definedName>
    <definedName name="aa">'[1]15-library'!#REF!</definedName>
    <definedName name="aaa">'[1]15-library'!#REF!</definedName>
    <definedName name="aaaa">'[1]15-library'!#REF!</definedName>
    <definedName name="aaaaa">'[1]15-library'!#REF!</definedName>
    <definedName name="aaaaaa">'[1]15-library'!#REF!</definedName>
    <definedName name="aaaaaaa">'[1]15-library'!#REF!</definedName>
    <definedName name="actual" localSheetId="0">'[1]15-library'!#REF!</definedName>
    <definedName name="actual" localSheetId="33">'[1]15-library'!#REF!</definedName>
    <definedName name="actual" localSheetId="31">'[1]15-library'!#REF!</definedName>
    <definedName name="actual" localSheetId="29">'[1]15-library'!#REF!</definedName>
    <definedName name="actual" localSheetId="20">'[1]15-library'!#REF!</definedName>
    <definedName name="actual" localSheetId="21">'[1]15-library'!#REF!</definedName>
    <definedName name="actual" localSheetId="22">'[1]15-library'!#REF!</definedName>
    <definedName name="actual" localSheetId="30">'[1]15-library'!#REF!</definedName>
    <definedName name="actual" localSheetId="32">'[1]15-library'!#REF!</definedName>
    <definedName name="actual" localSheetId="18">'[1]15-library'!#REF!</definedName>
    <definedName name="actual" localSheetId="19">'[1]15-library'!#REF!</definedName>
    <definedName name="actual" localSheetId="26">'[1]15-library'!#REF!</definedName>
    <definedName name="actual" localSheetId="23">'[1]15-library'!#REF!</definedName>
    <definedName name="actual" localSheetId="9">'[1]15-library'!#REF!</definedName>
    <definedName name="actual" localSheetId="27">'[1]15-library'!#REF!</definedName>
    <definedName name="actual" localSheetId="28">'[1]15-library'!#REF!</definedName>
    <definedName name="actual" localSheetId="1">'[1]15-library'!#REF!</definedName>
    <definedName name="actual" localSheetId="11">'[1]15-library'!#REF!</definedName>
    <definedName name="actual">'[1]15-library'!#REF!</definedName>
    <definedName name="actual38" localSheetId="0">'[1]15-library'!#REF!</definedName>
    <definedName name="actual38" localSheetId="33">'[1]15-library'!#REF!</definedName>
    <definedName name="actual38" localSheetId="31">'[1]15-library'!#REF!</definedName>
    <definedName name="actual38" localSheetId="29">'[1]15-library'!#REF!</definedName>
    <definedName name="actual38" localSheetId="20">'[1]15-library'!#REF!</definedName>
    <definedName name="actual38" localSheetId="21">'[1]15-library'!#REF!</definedName>
    <definedName name="actual38" localSheetId="22">'[1]15-library'!#REF!</definedName>
    <definedName name="actual38" localSheetId="30">'[1]15-library'!#REF!</definedName>
    <definedName name="actual38" localSheetId="32">'[1]15-library'!#REF!</definedName>
    <definedName name="actual38" localSheetId="18">'[1]15-library'!#REF!</definedName>
    <definedName name="actual38" localSheetId="19">'[1]15-library'!#REF!</definedName>
    <definedName name="actual38" localSheetId="26">'[1]15-library'!#REF!</definedName>
    <definedName name="actual38" localSheetId="23">'[1]15-library'!#REF!</definedName>
    <definedName name="actual38" localSheetId="9">'[1]15-library'!#REF!</definedName>
    <definedName name="actual38" localSheetId="27">'[1]15-library'!#REF!</definedName>
    <definedName name="actual38" localSheetId="28">'[1]15-library'!#REF!</definedName>
    <definedName name="actual38" localSheetId="1">'[1]15-library'!#REF!</definedName>
    <definedName name="actual38" localSheetId="11">'[1]15-library'!#REF!</definedName>
    <definedName name="actual38">'[1]15-library'!#REF!</definedName>
    <definedName name="asd" localSheetId="0">'[1]15-library'!#REF!</definedName>
    <definedName name="asd" localSheetId="33">'[1]15-library'!#REF!</definedName>
    <definedName name="asd" localSheetId="31">'[1]15-library'!#REF!</definedName>
    <definedName name="asd" localSheetId="20">'[1]15-library'!#REF!</definedName>
    <definedName name="asd" localSheetId="21">'[1]15-library'!#REF!</definedName>
    <definedName name="asd" localSheetId="22">'[1]15-library'!#REF!</definedName>
    <definedName name="asd" localSheetId="30">'[1]15-library'!#REF!</definedName>
    <definedName name="asd" localSheetId="32">'[1]15-library'!#REF!</definedName>
    <definedName name="asd" localSheetId="18">'[1]15-library'!#REF!</definedName>
    <definedName name="asd" localSheetId="19">'[1]15-library'!#REF!</definedName>
    <definedName name="asd" localSheetId="23">'[1]15-library'!#REF!</definedName>
    <definedName name="asd" localSheetId="27">'[1]15-library'!#REF!</definedName>
    <definedName name="asd" localSheetId="28">'[1]15-library'!#REF!</definedName>
    <definedName name="asd" localSheetId="1">'[1]15-library'!#REF!</definedName>
    <definedName name="asd">'[1]15-library'!#REF!</definedName>
    <definedName name="asdf" localSheetId="0">'[1]15-library'!#REF!</definedName>
    <definedName name="asdf" localSheetId="33">'[1]15-library'!#REF!</definedName>
    <definedName name="asdf" localSheetId="31">'[1]15-library'!#REF!</definedName>
    <definedName name="asdf" localSheetId="20">'[1]15-library'!#REF!</definedName>
    <definedName name="asdf" localSheetId="21">'[1]15-library'!#REF!</definedName>
    <definedName name="asdf" localSheetId="22">'[1]15-library'!#REF!</definedName>
    <definedName name="asdf" localSheetId="30">'[1]15-library'!#REF!</definedName>
    <definedName name="asdf" localSheetId="32">'[1]15-library'!#REF!</definedName>
    <definedName name="asdf" localSheetId="18">'[1]15-library'!#REF!</definedName>
    <definedName name="asdf" localSheetId="19">'[1]15-library'!#REF!</definedName>
    <definedName name="asdf" localSheetId="23">'[1]15-library'!#REF!</definedName>
    <definedName name="asdf" localSheetId="27">'[1]15-library'!#REF!</definedName>
    <definedName name="asdf" localSheetId="28">'[1]15-library'!#REF!</definedName>
    <definedName name="asdf" localSheetId="1">'[1]15-library'!#REF!</definedName>
    <definedName name="asdf">'[1]15-library'!#REF!</definedName>
    <definedName name="asdfasdfasdf" localSheetId="0">'[1]15-library'!#REF!</definedName>
    <definedName name="asdfasdfasdf" localSheetId="33">'[1]15-library'!#REF!</definedName>
    <definedName name="asdfasdfasdf" localSheetId="31">'[1]15-library'!#REF!</definedName>
    <definedName name="asdfasdfasdf" localSheetId="20">'[1]15-library'!#REF!</definedName>
    <definedName name="asdfasdfasdf" localSheetId="21">'[1]15-library'!#REF!</definedName>
    <definedName name="asdfasdfasdf" localSheetId="22">'[1]15-library'!#REF!</definedName>
    <definedName name="asdfasdfasdf" localSheetId="30">'[1]15-library'!#REF!</definedName>
    <definedName name="asdfasdfasdf" localSheetId="32">'[1]15-library'!#REF!</definedName>
    <definedName name="asdfasdfasdf" localSheetId="18">'[1]15-library'!#REF!</definedName>
    <definedName name="asdfasdfasdf" localSheetId="19">'[1]15-library'!#REF!</definedName>
    <definedName name="asdfasdfasdf" localSheetId="23">'[1]15-library'!#REF!</definedName>
    <definedName name="asdfasdfasdf" localSheetId="27">'[1]15-library'!#REF!</definedName>
    <definedName name="asdfasdfasdf" localSheetId="28">'[1]15-library'!#REF!</definedName>
    <definedName name="asdfasdfasdf" localSheetId="1">'[1]15-library'!#REF!</definedName>
    <definedName name="asdfasdfasdf">'[1]15-library'!#REF!</definedName>
    <definedName name="b">'[1]15-library'!#REF!</definedName>
    <definedName name="bookmobile" localSheetId="0">'[1]15-library'!#REF!</definedName>
    <definedName name="bookmobile" localSheetId="33">'[1]15-library'!#REF!</definedName>
    <definedName name="bookmobile" localSheetId="31">'[1]15-library'!#REF!</definedName>
    <definedName name="bookmobile" localSheetId="20">'[1]15-library'!#REF!</definedName>
    <definedName name="bookmobile" localSheetId="21">'[1]15-library'!#REF!</definedName>
    <definedName name="bookmobile" localSheetId="22">'[1]15-library'!#REF!</definedName>
    <definedName name="bookmobile" localSheetId="30">'[1]15-library'!#REF!</definedName>
    <definedName name="bookmobile" localSheetId="32">'[1]15-library'!#REF!</definedName>
    <definedName name="bookmobile" localSheetId="18">'[1]15-library'!#REF!</definedName>
    <definedName name="bookmobile" localSheetId="19">'[1]15-library'!#REF!</definedName>
    <definedName name="bookmobile" localSheetId="23">'[1]15-library'!#REF!</definedName>
    <definedName name="bookmobile" localSheetId="27">'[1]15-library'!#REF!</definedName>
    <definedName name="bookmobile" localSheetId="28">'[1]15-library'!#REF!</definedName>
    <definedName name="bookmobile" localSheetId="1">'[1]15-library'!#REF!</definedName>
    <definedName name="bookmobile">'[1]15-library'!#REF!</definedName>
    <definedName name="bos" localSheetId="0">'[1]15-library'!#REF!</definedName>
    <definedName name="bos" localSheetId="33">'[1]15-library'!#REF!</definedName>
    <definedName name="bos" localSheetId="31">'[1]15-library'!#REF!</definedName>
    <definedName name="bos" localSheetId="29">'[1]15-library'!#REF!</definedName>
    <definedName name="bos" localSheetId="20">'[1]15-library'!#REF!</definedName>
    <definedName name="bos" localSheetId="21">'[1]15-library'!#REF!</definedName>
    <definedName name="bos" localSheetId="22">'[1]15-library'!#REF!</definedName>
    <definedName name="bos" localSheetId="30">'[1]15-library'!#REF!</definedName>
    <definedName name="bos" localSheetId="32">'[1]15-library'!#REF!</definedName>
    <definedName name="bos" localSheetId="18">'[1]15-library'!#REF!</definedName>
    <definedName name="bos" localSheetId="19">'[1]15-library'!#REF!</definedName>
    <definedName name="bos" localSheetId="26">'[1]15-library'!#REF!</definedName>
    <definedName name="bos" localSheetId="23">'[1]15-library'!#REF!</definedName>
    <definedName name="bos" localSheetId="9">'[1]15-library'!#REF!</definedName>
    <definedName name="bos" localSheetId="27">'[1]15-library'!#REF!</definedName>
    <definedName name="bos" localSheetId="28">'[1]15-library'!#REF!</definedName>
    <definedName name="bos" localSheetId="1">'[1]15-library'!#REF!</definedName>
    <definedName name="bos" localSheetId="11">'[1]15-library'!#REF!</definedName>
    <definedName name="bos">'[1]15-library'!#REF!</definedName>
    <definedName name="boss">'[1]15-library'!#REF!</definedName>
    <definedName name="budcom" localSheetId="0">'[1]15-library'!#REF!</definedName>
    <definedName name="budcom" localSheetId="33">'[1]15-library'!#REF!</definedName>
    <definedName name="budcom" localSheetId="31">'[1]15-library'!#REF!</definedName>
    <definedName name="budcom" localSheetId="29">'[1]15-library'!#REF!</definedName>
    <definedName name="budcom" localSheetId="20">'[1]15-library'!#REF!</definedName>
    <definedName name="budcom" localSheetId="21">'[1]15-library'!#REF!</definedName>
    <definedName name="budcom" localSheetId="22">'[1]15-library'!#REF!</definedName>
    <definedName name="budcom" localSheetId="30">'[1]15-library'!#REF!</definedName>
    <definedName name="budcom" localSheetId="32">'[1]15-library'!#REF!</definedName>
    <definedName name="budcom" localSheetId="18">'[1]15-library'!#REF!</definedName>
    <definedName name="budcom" localSheetId="19">'[1]15-library'!#REF!</definedName>
    <definedName name="budcom" localSheetId="26">'[1]15-library'!#REF!</definedName>
    <definedName name="budcom" localSheetId="23">'[1]15-library'!#REF!</definedName>
    <definedName name="budcom" localSheetId="9">'[1]15-library'!#REF!</definedName>
    <definedName name="budcom" localSheetId="27">'[1]15-library'!#REF!</definedName>
    <definedName name="budcom" localSheetId="28">'[1]15-library'!#REF!</definedName>
    <definedName name="budcom" localSheetId="1">'[1]15-library'!#REF!</definedName>
    <definedName name="budcom" localSheetId="11">'[1]15-library'!#REF!</definedName>
    <definedName name="budcom">'[1]15-library'!#REF!</definedName>
    <definedName name="budcoms">'[1]15-library'!#REF!</definedName>
    <definedName name="budget" localSheetId="0">'[1]15-library'!#REF!</definedName>
    <definedName name="budget" localSheetId="33">'[1]15-library'!#REF!</definedName>
    <definedName name="budget" localSheetId="31">'[1]15-library'!#REF!</definedName>
    <definedName name="budget" localSheetId="29">'[1]15-library'!#REF!</definedName>
    <definedName name="budget" localSheetId="20">'[1]15-library'!#REF!</definedName>
    <definedName name="budget" localSheetId="21">'[1]15-library'!#REF!</definedName>
    <definedName name="budget" localSheetId="22">'[1]15-library'!#REF!</definedName>
    <definedName name="budget" localSheetId="30">'[1]15-library'!#REF!</definedName>
    <definedName name="budget" localSheetId="32">'[1]15-library'!#REF!</definedName>
    <definedName name="budget" localSheetId="18">'[1]15-library'!#REF!</definedName>
    <definedName name="budget" localSheetId="19">'[1]15-library'!#REF!</definedName>
    <definedName name="budget" localSheetId="26">'[1]15-library'!#REF!</definedName>
    <definedName name="budget" localSheetId="23">'[1]15-library'!#REF!</definedName>
    <definedName name="budget" localSheetId="9">'[1]15-library'!#REF!</definedName>
    <definedName name="budget" localSheetId="27">'[1]15-library'!#REF!</definedName>
    <definedName name="budget" localSheetId="28">'[1]15-library'!#REF!</definedName>
    <definedName name="budget" localSheetId="1">'[1]15-library'!#REF!</definedName>
    <definedName name="budget" localSheetId="11">'[1]15-library'!#REF!</definedName>
    <definedName name="budget">'[1]15-library'!#REF!</definedName>
    <definedName name="Budget10.2.15" localSheetId="0">'[1]15-library'!#REF!</definedName>
    <definedName name="Budget10.2.15" localSheetId="33">'[1]15-library'!#REF!</definedName>
    <definedName name="Budget10.2.15" localSheetId="31">'[1]15-library'!#REF!</definedName>
    <definedName name="Budget10.2.15" localSheetId="29">'[1]15-library'!#REF!</definedName>
    <definedName name="Budget10.2.15" localSheetId="20">'[1]15-library'!#REF!</definedName>
    <definedName name="Budget10.2.15" localSheetId="21">'[1]15-library'!#REF!</definedName>
    <definedName name="Budget10.2.15" localSheetId="22">'[1]15-library'!#REF!</definedName>
    <definedName name="Budget10.2.15" localSheetId="30">'[1]15-library'!#REF!</definedName>
    <definedName name="Budget10.2.15" localSheetId="32">'[1]15-library'!#REF!</definedName>
    <definedName name="Budget10.2.15" localSheetId="18">'[1]15-library'!#REF!</definedName>
    <definedName name="Budget10.2.15" localSheetId="19">'[1]15-library'!#REF!</definedName>
    <definedName name="Budget10.2.15" localSheetId="26">'[1]15-library'!#REF!</definedName>
    <definedName name="Budget10.2.15" localSheetId="23">'[1]15-library'!#REF!</definedName>
    <definedName name="Budget10.2.15" localSheetId="9">'[1]15-library'!#REF!</definedName>
    <definedName name="Budget10.2.15" localSheetId="27">'[1]15-library'!#REF!</definedName>
    <definedName name="Budget10.2.15" localSheetId="28">'[1]15-library'!#REF!</definedName>
    <definedName name="Budget10.2.15" localSheetId="1">'[1]15-library'!#REF!</definedName>
    <definedName name="Budget10.2.15" localSheetId="11">'[1]15-library'!#REF!</definedName>
    <definedName name="Budget10.2.15">'[1]15-library'!#REF!</definedName>
    <definedName name="budget138s">'[1]15-library'!#REF!</definedName>
    <definedName name="budget38" localSheetId="0">'[1]15-library'!#REF!</definedName>
    <definedName name="budget38" localSheetId="33">'[1]15-library'!#REF!</definedName>
    <definedName name="budget38" localSheetId="31">'[1]15-library'!#REF!</definedName>
    <definedName name="budget38" localSheetId="29">'[1]15-library'!#REF!</definedName>
    <definedName name="budget38" localSheetId="20">'[1]15-library'!#REF!</definedName>
    <definedName name="budget38" localSheetId="21">'[1]15-library'!#REF!</definedName>
    <definedName name="budget38" localSheetId="22">'[1]15-library'!#REF!</definedName>
    <definedName name="budget38" localSheetId="30">'[1]15-library'!#REF!</definedName>
    <definedName name="budget38" localSheetId="32">'[1]15-library'!#REF!</definedName>
    <definedName name="budget38" localSheetId="18">'[1]15-library'!#REF!</definedName>
    <definedName name="budget38" localSheetId="19">'[1]15-library'!#REF!</definedName>
    <definedName name="budget38" localSheetId="26">'[1]15-library'!#REF!</definedName>
    <definedName name="budget38" localSheetId="23">'[1]15-library'!#REF!</definedName>
    <definedName name="budget38" localSheetId="9">'[1]15-library'!#REF!</definedName>
    <definedName name="budget38" localSheetId="27">'[1]15-library'!#REF!</definedName>
    <definedName name="budget38" localSheetId="28">'[1]15-library'!#REF!</definedName>
    <definedName name="budget38" localSheetId="1">'[1]15-library'!#REF!</definedName>
    <definedName name="budget38" localSheetId="11">'[1]15-library'!#REF!</definedName>
    <definedName name="budget38">'[1]15-library'!#REF!</definedName>
    <definedName name="CIPMAMB" localSheetId="0">'[1]15-library'!#REF!</definedName>
    <definedName name="CIPMAMB" localSheetId="33">'[1]15-library'!#REF!</definedName>
    <definedName name="CIPMAMB" localSheetId="31">'[1]15-library'!#REF!</definedName>
    <definedName name="CIPMAMB" localSheetId="20">'[1]15-library'!#REF!</definedName>
    <definedName name="CIPMAMB" localSheetId="21">'[1]15-library'!#REF!</definedName>
    <definedName name="CIPMAMB" localSheetId="22">'[1]15-library'!#REF!</definedName>
    <definedName name="CIPMAMB" localSheetId="30">'[1]15-library'!#REF!</definedName>
    <definedName name="CIPMAMB" localSheetId="32">'[1]15-library'!#REF!</definedName>
    <definedName name="CIPMAMB" localSheetId="18">'[1]15-library'!#REF!</definedName>
    <definedName name="CIPMAMB" localSheetId="19">'[1]15-library'!#REF!</definedName>
    <definedName name="CIPMAMB" localSheetId="23">'[1]15-library'!#REF!</definedName>
    <definedName name="CIPMAMB" localSheetId="27">'[1]15-library'!#REF!</definedName>
    <definedName name="CIPMAMB" localSheetId="28">'[1]15-library'!#REF!</definedName>
    <definedName name="CIPMAMB" localSheetId="1">'[1]15-library'!#REF!</definedName>
    <definedName name="CIPMAMB">'[1]15-library'!#REF!</definedName>
    <definedName name="CIPMANC" localSheetId="0">'[1]15-library'!#REF!</definedName>
    <definedName name="CIPMANC" localSheetId="33">'[1]15-library'!#REF!</definedName>
    <definedName name="CIPMANC" localSheetId="31">'[1]15-library'!#REF!</definedName>
    <definedName name="CIPMANC" localSheetId="20">'[1]15-library'!#REF!</definedName>
    <definedName name="CIPMANC" localSheetId="21">'[1]15-library'!#REF!</definedName>
    <definedName name="CIPMANC" localSheetId="22">'[1]15-library'!#REF!</definedName>
    <definedName name="CIPMANC" localSheetId="30">'[1]15-library'!#REF!</definedName>
    <definedName name="CIPMANC" localSheetId="32">'[1]15-library'!#REF!</definedName>
    <definedName name="CIPMANC" localSheetId="18">'[1]15-library'!#REF!</definedName>
    <definedName name="CIPMANC" localSheetId="19">'[1]15-library'!#REF!</definedName>
    <definedName name="CIPMANC" localSheetId="23">'[1]15-library'!#REF!</definedName>
    <definedName name="CIPMANC" localSheetId="27">'[1]15-library'!#REF!</definedName>
    <definedName name="CIPMANC" localSheetId="28">'[1]15-library'!#REF!</definedName>
    <definedName name="CIPMANC" localSheetId="1">'[1]15-library'!#REF!</definedName>
    <definedName name="CIPMANC">'[1]15-library'!#REF!</definedName>
    <definedName name="cvbn" localSheetId="0">'[1]15-library'!#REF!</definedName>
    <definedName name="cvbn" localSheetId="33">'[1]15-library'!#REF!</definedName>
    <definedName name="cvbn" localSheetId="31">'[1]15-library'!#REF!</definedName>
    <definedName name="cvbn" localSheetId="20">'[1]15-library'!#REF!</definedName>
    <definedName name="cvbn" localSheetId="21">'[1]15-library'!#REF!</definedName>
    <definedName name="cvbn" localSheetId="22">'[1]15-library'!#REF!</definedName>
    <definedName name="cvbn" localSheetId="30">'[1]15-library'!#REF!</definedName>
    <definedName name="cvbn" localSheetId="32">'[1]15-library'!#REF!</definedName>
    <definedName name="cvbn" localSheetId="18">'[1]15-library'!#REF!</definedName>
    <definedName name="cvbn" localSheetId="19">'[1]15-library'!#REF!</definedName>
    <definedName name="cvbn" localSheetId="23">'[1]15-library'!#REF!</definedName>
    <definedName name="cvbn" localSheetId="27">'[1]15-library'!#REF!</definedName>
    <definedName name="cvbn" localSheetId="28">'[1]15-library'!#REF!</definedName>
    <definedName name="cvbn" localSheetId="1">'[1]15-library'!#REF!</definedName>
    <definedName name="cvbn">'[1]15-library'!#REF!</definedName>
    <definedName name="d">'[1]15-library'!#REF!</definedName>
    <definedName name="dept" localSheetId="0">'[1]15-library'!#REF!</definedName>
    <definedName name="dept" localSheetId="33">'[1]15-library'!#REF!</definedName>
    <definedName name="dept" localSheetId="31">'[1]15-library'!#REF!</definedName>
    <definedName name="dept" localSheetId="29">'[1]15-library'!#REF!</definedName>
    <definedName name="dept" localSheetId="20">'[1]15-library'!#REF!</definedName>
    <definedName name="dept" localSheetId="21">'[1]15-library'!#REF!</definedName>
    <definedName name="dept" localSheetId="22">'[1]15-library'!#REF!</definedName>
    <definedName name="dept" localSheetId="30">'[1]15-library'!#REF!</definedName>
    <definedName name="dept" localSheetId="32">'[1]15-library'!#REF!</definedName>
    <definedName name="dept" localSheetId="18">'[1]15-library'!#REF!</definedName>
    <definedName name="dept" localSheetId="19">'[1]15-library'!#REF!</definedName>
    <definedName name="dept" localSheetId="26">'[1]15-library'!#REF!</definedName>
    <definedName name="dept" localSheetId="23">'[1]15-library'!#REF!</definedName>
    <definedName name="dept" localSheetId="9">'[1]15-library'!#REF!</definedName>
    <definedName name="dept" localSheetId="27">'[1]15-library'!#REF!</definedName>
    <definedName name="dept" localSheetId="28">'[1]15-library'!#REF!</definedName>
    <definedName name="dept" localSheetId="1">'[1]15-library'!#REF!</definedName>
    <definedName name="dept" localSheetId="11">'[1]15-library'!#REF!</definedName>
    <definedName name="dept">'[1]15-library'!#REF!</definedName>
    <definedName name="dept38" localSheetId="0">'[1]15-library'!#REF!</definedName>
    <definedName name="dept38" localSheetId="33">'[1]15-library'!#REF!</definedName>
    <definedName name="dept38" localSheetId="31">'[1]15-library'!#REF!</definedName>
    <definedName name="dept38" localSheetId="29">'[1]15-library'!#REF!</definedName>
    <definedName name="dept38" localSheetId="20">'[1]15-library'!#REF!</definedName>
    <definedName name="dept38" localSheetId="21">'[1]15-library'!#REF!</definedName>
    <definedName name="dept38" localSheetId="22">'[1]15-library'!#REF!</definedName>
    <definedName name="dept38" localSheetId="30">'[1]15-library'!#REF!</definedName>
    <definedName name="dept38" localSheetId="32">'[1]15-library'!#REF!</definedName>
    <definedName name="dept38" localSheetId="18">'[1]15-library'!#REF!</definedName>
    <definedName name="dept38" localSheetId="19">'[1]15-library'!#REF!</definedName>
    <definedName name="dept38" localSheetId="26">'[1]15-library'!#REF!</definedName>
    <definedName name="dept38" localSheetId="23">'[1]15-library'!#REF!</definedName>
    <definedName name="dept38" localSheetId="9">'[1]15-library'!#REF!</definedName>
    <definedName name="dept38" localSheetId="27">'[1]15-library'!#REF!</definedName>
    <definedName name="dept38" localSheetId="28">'[1]15-library'!#REF!</definedName>
    <definedName name="dept38" localSheetId="1">'[1]15-library'!#REF!</definedName>
    <definedName name="dept38" localSheetId="11">'[1]15-library'!#REF!</definedName>
    <definedName name="dept38">'[1]15-library'!#REF!</definedName>
    <definedName name="f">'[1]15-library'!#REF!</definedName>
    <definedName name="g">'[1]15-library'!#REF!</definedName>
    <definedName name="h">'[1]15-library'!#REF!</definedName>
    <definedName name="help" localSheetId="0">'[1]15-library'!#REF!</definedName>
    <definedName name="help" localSheetId="33">'[1]15-library'!#REF!</definedName>
    <definedName name="help" localSheetId="31">'[1]15-library'!#REF!</definedName>
    <definedName name="help" localSheetId="29">'[1]15-library'!#REF!</definedName>
    <definedName name="help" localSheetId="20">'[1]15-library'!#REF!</definedName>
    <definedName name="help" localSheetId="21">'[1]15-library'!#REF!</definedName>
    <definedName name="help" localSheetId="22">'[1]15-library'!#REF!</definedName>
    <definedName name="help" localSheetId="30">'[1]15-library'!#REF!</definedName>
    <definedName name="help" localSheetId="32">'[1]15-library'!#REF!</definedName>
    <definedName name="help" localSheetId="18">'[1]15-library'!#REF!</definedName>
    <definedName name="help" localSheetId="19">'[1]15-library'!#REF!</definedName>
    <definedName name="help" localSheetId="26">'[1]15-library'!#REF!</definedName>
    <definedName name="help" localSheetId="23">'[1]15-library'!#REF!</definedName>
    <definedName name="help" localSheetId="9">'[1]15-library'!#REF!</definedName>
    <definedName name="help" localSheetId="27">'[1]15-library'!#REF!</definedName>
    <definedName name="help" localSheetId="28">'[1]15-library'!#REF!</definedName>
    <definedName name="help" localSheetId="1">'[1]15-library'!#REF!</definedName>
    <definedName name="help" localSheetId="11">'[1]15-library'!#REF!</definedName>
    <definedName name="help">'[1]15-library'!#REF!</definedName>
    <definedName name="j">'[1]15-library'!#REF!</definedName>
    <definedName name="k">'[1]15-library'!#REF!</definedName>
    <definedName name="l">'[1]15-library'!#REF!</definedName>
    <definedName name="library1" localSheetId="0">'[1]15-library'!#REF!</definedName>
    <definedName name="library1" localSheetId="33">'[1]15-library'!#REF!</definedName>
    <definedName name="library1" localSheetId="31">'[1]15-library'!#REF!</definedName>
    <definedName name="library1" localSheetId="20">'[1]15-library'!#REF!</definedName>
    <definedName name="library1" localSheetId="21">'[1]15-library'!#REF!</definedName>
    <definedName name="library1" localSheetId="22">'[1]15-library'!#REF!</definedName>
    <definedName name="library1" localSheetId="30">'[1]15-library'!#REF!</definedName>
    <definedName name="library1" localSheetId="32">'[1]15-library'!#REF!</definedName>
    <definedName name="library1" localSheetId="18">'[1]15-library'!#REF!</definedName>
    <definedName name="library1" localSheetId="19">'[1]15-library'!#REF!</definedName>
    <definedName name="library1" localSheetId="23">'[1]15-library'!#REF!</definedName>
    <definedName name="library1" localSheetId="27">'[1]15-library'!#REF!</definedName>
    <definedName name="library1" localSheetId="28">'[1]15-library'!#REF!</definedName>
    <definedName name="library1" localSheetId="1">'[1]15-library'!#REF!</definedName>
    <definedName name="library1">'[1]15-library'!#REF!</definedName>
    <definedName name="LibraryGraniteSteps" localSheetId="33">'[1]15-library'!#REF!</definedName>
    <definedName name="LibraryGraniteSteps" localSheetId="31">'[1]15-library'!#REF!</definedName>
    <definedName name="LibraryGraniteSteps" localSheetId="20">'[1]15-library'!#REF!</definedName>
    <definedName name="LibraryGraniteSteps" localSheetId="21">'[1]15-library'!#REF!</definedName>
    <definedName name="LibraryGraniteSteps" localSheetId="22">'[1]15-library'!#REF!</definedName>
    <definedName name="LibraryGraniteSteps" localSheetId="32">'[1]15-library'!#REF!</definedName>
    <definedName name="LibraryGraniteSteps" localSheetId="18">'[1]15-library'!#REF!</definedName>
    <definedName name="LibraryGraniteSteps" localSheetId="19">'[1]15-library'!#REF!</definedName>
    <definedName name="LibraryGraniteSteps" localSheetId="23">'[1]15-library'!#REF!</definedName>
    <definedName name="LibraryGraniteSteps">'[1]15-library'!#REF!</definedName>
    <definedName name="m">'[1]15-library'!#REF!</definedName>
    <definedName name="meeting" localSheetId="0">'[1]15-library'!#REF!</definedName>
    <definedName name="meeting" localSheetId="33">'[1]15-library'!#REF!</definedName>
    <definedName name="meeting" localSheetId="31">'[1]15-library'!#REF!</definedName>
    <definedName name="meeting" localSheetId="29">'[1]15-library'!#REF!</definedName>
    <definedName name="meeting" localSheetId="20">'[1]15-library'!#REF!</definedName>
    <definedName name="meeting" localSheetId="21">'[1]15-library'!#REF!</definedName>
    <definedName name="meeting" localSheetId="22">'[1]15-library'!#REF!</definedName>
    <definedName name="meeting" localSheetId="30">'[1]15-library'!#REF!</definedName>
    <definedName name="meeting" localSheetId="32">'[1]15-library'!#REF!</definedName>
    <definedName name="meeting" localSheetId="18">'[1]15-library'!#REF!</definedName>
    <definedName name="meeting" localSheetId="19">'[1]15-library'!#REF!</definedName>
    <definedName name="meeting" localSheetId="26">'[1]15-library'!#REF!</definedName>
    <definedName name="meeting" localSheetId="23">'[1]15-library'!#REF!</definedName>
    <definedName name="meeting" localSheetId="9">'[1]15-library'!#REF!</definedName>
    <definedName name="meeting" localSheetId="27">'[1]15-library'!#REF!</definedName>
    <definedName name="meeting" localSheetId="28">'[1]15-library'!#REF!</definedName>
    <definedName name="meeting" localSheetId="1">'[1]15-library'!#REF!</definedName>
    <definedName name="meeting" localSheetId="11">'[1]15-library'!#REF!</definedName>
    <definedName name="meeting">'[1]15-library'!#REF!</definedName>
    <definedName name="mgr" localSheetId="0">'[1]15-library'!#REF!</definedName>
    <definedName name="mgr" localSheetId="33">'[1]15-library'!#REF!</definedName>
    <definedName name="mgr" localSheetId="31">'[1]15-library'!#REF!</definedName>
    <definedName name="mgr" localSheetId="29">'[1]15-library'!#REF!</definedName>
    <definedName name="mgr" localSheetId="20">'[1]15-library'!#REF!</definedName>
    <definedName name="mgr" localSheetId="21">'[1]15-library'!#REF!</definedName>
    <definedName name="mgr" localSheetId="22">'[1]15-library'!#REF!</definedName>
    <definedName name="mgr" localSheetId="30">'[1]15-library'!#REF!</definedName>
    <definedName name="mgr" localSheetId="32">'[1]15-library'!#REF!</definedName>
    <definedName name="mgr" localSheetId="18">'[1]15-library'!#REF!</definedName>
    <definedName name="mgr" localSheetId="19">'[1]15-library'!#REF!</definedName>
    <definedName name="mgr" localSheetId="26">'[1]15-library'!#REF!</definedName>
    <definedName name="mgr" localSheetId="23">'[1]15-library'!#REF!</definedName>
    <definedName name="mgr" localSheetId="9">'[1]15-library'!#REF!</definedName>
    <definedName name="mgr" localSheetId="27">'[1]15-library'!#REF!</definedName>
    <definedName name="mgr" localSheetId="28">'[1]15-library'!#REF!</definedName>
    <definedName name="mgr" localSheetId="1">'[1]15-library'!#REF!</definedName>
    <definedName name="mgr" localSheetId="11">'[1]15-library'!#REF!</definedName>
    <definedName name="mgr">'[1]15-library'!#REF!</definedName>
    <definedName name="MiksA" localSheetId="0">'[1]15-library'!#REF!</definedName>
    <definedName name="MiksA" localSheetId="33">'[1]15-library'!#REF!</definedName>
    <definedName name="MiksA" localSheetId="31">'[1]15-library'!#REF!</definedName>
    <definedName name="MiksA" localSheetId="20">'[1]15-library'!#REF!</definedName>
    <definedName name="MiksA" localSheetId="21">'[1]15-library'!#REF!</definedName>
    <definedName name="MiksA" localSheetId="22">'[1]15-library'!#REF!</definedName>
    <definedName name="MiksA" localSheetId="30">'[1]15-library'!#REF!</definedName>
    <definedName name="MiksA" localSheetId="32">'[1]15-library'!#REF!</definedName>
    <definedName name="MiksA" localSheetId="18">'[1]15-library'!#REF!</definedName>
    <definedName name="MiksA" localSheetId="19">'[1]15-library'!#REF!</definedName>
    <definedName name="MiksA" localSheetId="23">'[1]15-library'!#REF!</definedName>
    <definedName name="MiksA" localSheetId="27">'[1]15-library'!#REF!</definedName>
    <definedName name="MiksA" localSheetId="28">'[1]15-library'!#REF!</definedName>
    <definedName name="MiksA" localSheetId="1">'[1]15-library'!#REF!</definedName>
    <definedName name="MiksA">'[1]15-library'!#REF!</definedName>
    <definedName name="n" localSheetId="0">'[1]15-library'!#REF!</definedName>
    <definedName name="n" localSheetId="33">'[1]15-library'!#REF!</definedName>
    <definedName name="n" localSheetId="31">'[1]15-library'!#REF!</definedName>
    <definedName name="n" localSheetId="20">'[1]15-library'!#REF!</definedName>
    <definedName name="n" localSheetId="21">'[1]15-library'!#REF!</definedName>
    <definedName name="n" localSheetId="22">'[1]15-library'!#REF!</definedName>
    <definedName name="n" localSheetId="30">'[1]15-library'!#REF!</definedName>
    <definedName name="n" localSheetId="32">'[1]15-library'!#REF!</definedName>
    <definedName name="n" localSheetId="18">'[1]15-library'!#REF!</definedName>
    <definedName name="n" localSheetId="19">'[1]15-library'!#REF!</definedName>
    <definedName name="n" localSheetId="23">'[1]15-library'!#REF!</definedName>
    <definedName name="n" localSheetId="27">'[1]15-library'!#REF!</definedName>
    <definedName name="n" localSheetId="28">'[1]15-library'!#REF!</definedName>
    <definedName name="n" localSheetId="1">'[1]15-library'!#REF!</definedName>
    <definedName name="n">'[1]15-library'!#REF!</definedName>
    <definedName name="ooop" localSheetId="0">'[1]15-library'!#REF!</definedName>
    <definedName name="ooop" localSheetId="33">'[1]15-library'!#REF!</definedName>
    <definedName name="ooop" localSheetId="31">'[1]15-library'!#REF!</definedName>
    <definedName name="ooop" localSheetId="29">'[1]15-library'!#REF!</definedName>
    <definedName name="ooop" localSheetId="20">'[1]15-library'!#REF!</definedName>
    <definedName name="ooop" localSheetId="21">'[1]15-library'!#REF!</definedName>
    <definedName name="ooop" localSheetId="22">'[1]15-library'!#REF!</definedName>
    <definedName name="ooop" localSheetId="30">'[1]15-library'!#REF!</definedName>
    <definedName name="ooop" localSheetId="32">'[1]15-library'!#REF!</definedName>
    <definedName name="ooop" localSheetId="18">'[1]15-library'!#REF!</definedName>
    <definedName name="ooop" localSheetId="19">'[1]15-library'!#REF!</definedName>
    <definedName name="ooop" localSheetId="26">'[1]15-library'!#REF!</definedName>
    <definedName name="ooop" localSheetId="23">'[1]15-library'!#REF!</definedName>
    <definedName name="ooop" localSheetId="9">'[1]15-library'!#REF!</definedName>
    <definedName name="ooop" localSheetId="27">'[1]15-library'!#REF!</definedName>
    <definedName name="ooop" localSheetId="28">'[1]15-library'!#REF!</definedName>
    <definedName name="ooop" localSheetId="1">'[1]15-library'!#REF!</definedName>
    <definedName name="ooop" localSheetId="11">'[1]15-library'!#REF!</definedName>
    <definedName name="ooop">'[1]15-library'!#REF!</definedName>
    <definedName name="ooou" localSheetId="0">'[1]15-library'!#REF!</definedName>
    <definedName name="ooou" localSheetId="33">'[1]15-library'!#REF!</definedName>
    <definedName name="ooou" localSheetId="31">'[1]15-library'!#REF!</definedName>
    <definedName name="ooou" localSheetId="29">'[1]15-library'!#REF!</definedName>
    <definedName name="ooou" localSheetId="20">'[1]15-library'!#REF!</definedName>
    <definedName name="ooou" localSheetId="21">'[1]15-library'!#REF!</definedName>
    <definedName name="ooou" localSheetId="22">'[1]15-library'!#REF!</definedName>
    <definedName name="ooou" localSheetId="30">'[1]15-library'!#REF!</definedName>
    <definedName name="ooou" localSheetId="32">'[1]15-library'!#REF!</definedName>
    <definedName name="ooou" localSheetId="18">'[1]15-library'!#REF!</definedName>
    <definedName name="ooou" localSheetId="19">'[1]15-library'!#REF!</definedName>
    <definedName name="ooou" localSheetId="26">'[1]15-library'!#REF!</definedName>
    <definedName name="ooou" localSheetId="23">'[1]15-library'!#REF!</definedName>
    <definedName name="ooou" localSheetId="9">'[1]15-library'!#REF!</definedName>
    <definedName name="ooou" localSheetId="27">'[1]15-library'!#REF!</definedName>
    <definedName name="ooou" localSheetId="28">'[1]15-library'!#REF!</definedName>
    <definedName name="ooou" localSheetId="1">'[1]15-library'!#REF!</definedName>
    <definedName name="ooou" localSheetId="11">'[1]15-library'!#REF!</definedName>
    <definedName name="ooou">'[1]15-library'!#REF!</definedName>
    <definedName name="_xlnm.Print_Area" localSheetId="5">'Bridge-US 3  (2)'!$A$1:$B$50</definedName>
    <definedName name="_xlnm.Print_Area" localSheetId="3">cipminor!$A$2:$Q$220</definedName>
    <definedName name="_xlnm.Print_Area" localSheetId="0">ciptax!$A$1:$W$63</definedName>
    <definedName name="_xlnm.Print_Area" localSheetId="15">'DW &amp; Baboosic Sidewalks (2)'!$A$1:$B$46</definedName>
    <definedName name="_xlnm.Print_Area" localSheetId="14">'DW &amp; Woodbury Sidewalks (2)'!$A$1:$B$46</definedName>
    <definedName name="_xlnm.Print_Area" localSheetId="2">'Major with comments funding'!$A$1:$N$57</definedName>
    <definedName name="_xlnm.Print_Area" localSheetId="4">'Public Safety Building'!$A$1:$B$60</definedName>
    <definedName name="_xlnm.Print_Area" localSheetId="34">'Sewer System Evaluation'!#REF!</definedName>
    <definedName name="_xlnm.Print_Area" localSheetId="1">Sheet16!$A$1:$W$79</definedName>
    <definedName name="_xlnm.Print_Area" localSheetId="16">'SIDEWALK BABOOSIC LAKE RD (2)'!$A$1:$B$46</definedName>
    <definedName name="_xlnm.Print_Titles" localSheetId="3">cipminor!$1:$6</definedName>
    <definedName name="_xlnm.Print_Titles" localSheetId="0">ciptax!$1:$2</definedName>
    <definedName name="pwq" localSheetId="0">'[1]15-library'!#REF!</definedName>
    <definedName name="pwq" localSheetId="33">'[1]15-library'!#REF!</definedName>
    <definedName name="pwq" localSheetId="31">'[1]15-library'!#REF!</definedName>
    <definedName name="pwq" localSheetId="29">'[1]15-library'!#REF!</definedName>
    <definedName name="pwq" localSheetId="20">'[1]15-library'!#REF!</definedName>
    <definedName name="pwq" localSheetId="21">'[1]15-library'!#REF!</definedName>
    <definedName name="pwq" localSheetId="22">'[1]15-library'!#REF!</definedName>
    <definedName name="pwq" localSheetId="30">'[1]15-library'!#REF!</definedName>
    <definedName name="pwq" localSheetId="32">'[1]15-library'!#REF!</definedName>
    <definedName name="pwq" localSheetId="18">'[1]15-library'!#REF!</definedName>
    <definedName name="pwq" localSheetId="19">'[1]15-library'!#REF!</definedName>
    <definedName name="pwq" localSheetId="26">'[1]15-library'!#REF!</definedName>
    <definedName name="pwq" localSheetId="23">'[1]15-library'!#REF!</definedName>
    <definedName name="pwq" localSheetId="9">'[1]15-library'!#REF!</definedName>
    <definedName name="pwq" localSheetId="27">'[1]15-library'!#REF!</definedName>
    <definedName name="pwq" localSheetId="28">'[1]15-library'!#REF!</definedName>
    <definedName name="pwq" localSheetId="1">'[1]15-library'!#REF!</definedName>
    <definedName name="pwq" localSheetId="11">'[1]15-library'!#REF!</definedName>
    <definedName name="pwq">'[1]15-library'!#REF!</definedName>
    <definedName name="pwqa" localSheetId="0">'[1]15-library'!#REF!</definedName>
    <definedName name="pwqa" localSheetId="33">'[1]15-library'!#REF!</definedName>
    <definedName name="pwqa" localSheetId="31">'[1]15-library'!#REF!</definedName>
    <definedName name="pwqa" localSheetId="20">'[1]15-library'!#REF!</definedName>
    <definedName name="pwqa" localSheetId="21">'[1]15-library'!#REF!</definedName>
    <definedName name="pwqa" localSheetId="22">'[1]15-library'!#REF!</definedName>
    <definedName name="pwqa" localSheetId="30">'[1]15-library'!#REF!</definedName>
    <definedName name="pwqa" localSheetId="32">'[1]15-library'!#REF!</definedName>
    <definedName name="pwqa" localSheetId="18">'[1]15-library'!#REF!</definedName>
    <definedName name="pwqa" localSheetId="19">'[1]15-library'!#REF!</definedName>
    <definedName name="pwqa" localSheetId="23">'[1]15-library'!#REF!</definedName>
    <definedName name="pwqa" localSheetId="27">'[1]15-library'!#REF!</definedName>
    <definedName name="pwqa" localSheetId="28">'[1]15-library'!#REF!</definedName>
    <definedName name="pwqa" localSheetId="1">'[1]15-library'!#REF!</definedName>
    <definedName name="pwqa">'[1]15-library'!#REF!</definedName>
    <definedName name="q">'[1]15-library'!#REF!</definedName>
    <definedName name="rtl" localSheetId="0">'[1]15-library'!#REF!</definedName>
    <definedName name="rtl" localSheetId="33">'[1]15-library'!#REF!</definedName>
    <definedName name="rtl" localSheetId="31">'[1]15-library'!#REF!</definedName>
    <definedName name="rtl" localSheetId="29">'[1]15-library'!#REF!</definedName>
    <definedName name="rtl" localSheetId="20">'[1]15-library'!#REF!</definedName>
    <definedName name="rtl" localSheetId="21">'[1]15-library'!#REF!</definedName>
    <definedName name="rtl" localSheetId="22">'[1]15-library'!#REF!</definedName>
    <definedName name="rtl" localSheetId="30">'[1]15-library'!#REF!</definedName>
    <definedName name="rtl" localSheetId="32">'[1]15-library'!#REF!</definedName>
    <definedName name="rtl" localSheetId="18">'[1]15-library'!#REF!</definedName>
    <definedName name="rtl" localSheetId="19">'[1]15-library'!#REF!</definedName>
    <definedName name="rtl" localSheetId="26">'[1]15-library'!#REF!</definedName>
    <definedName name="rtl" localSheetId="23">'[1]15-library'!#REF!</definedName>
    <definedName name="rtl" localSheetId="9">'[1]15-library'!#REF!</definedName>
    <definedName name="rtl" localSheetId="27">'[1]15-library'!#REF!</definedName>
    <definedName name="rtl" localSheetId="28">'[1]15-library'!#REF!</definedName>
    <definedName name="rtl" localSheetId="1">'[1]15-library'!#REF!</definedName>
    <definedName name="rtl" localSheetId="11">'[1]15-library'!#REF!</definedName>
    <definedName name="rtl">'[1]15-library'!#REF!</definedName>
    <definedName name="s">'[1]15-library'!#REF!</definedName>
    <definedName name="ssg" localSheetId="0">'[1]15-library'!#REF!</definedName>
    <definedName name="ssg" localSheetId="33">'[1]15-library'!#REF!</definedName>
    <definedName name="ssg" localSheetId="31">'[1]15-library'!#REF!</definedName>
    <definedName name="ssg" localSheetId="29">'[1]15-library'!#REF!</definedName>
    <definedName name="ssg" localSheetId="20">'[1]15-library'!#REF!</definedName>
    <definedName name="ssg" localSheetId="21">'[1]15-library'!#REF!</definedName>
    <definedName name="ssg" localSheetId="22">'[1]15-library'!#REF!</definedName>
    <definedName name="ssg" localSheetId="30">'[1]15-library'!#REF!</definedName>
    <definedName name="ssg" localSheetId="32">'[1]15-library'!#REF!</definedName>
    <definedName name="ssg" localSheetId="18">'[1]15-library'!#REF!</definedName>
    <definedName name="ssg" localSheetId="19">'[1]15-library'!#REF!</definedName>
    <definedName name="ssg" localSheetId="26">'[1]15-library'!#REF!</definedName>
    <definedName name="ssg" localSheetId="23">'[1]15-library'!#REF!</definedName>
    <definedName name="ssg" localSheetId="9">'[1]15-library'!#REF!</definedName>
    <definedName name="ssg" localSheetId="27">'[1]15-library'!#REF!</definedName>
    <definedName name="ssg" localSheetId="28">'[1]15-library'!#REF!</definedName>
    <definedName name="ssg" localSheetId="1">'[1]15-library'!#REF!</definedName>
    <definedName name="ssg" localSheetId="11">'[1]15-library'!#REF!</definedName>
    <definedName name="ssg">'[1]15-library'!#REF!</definedName>
    <definedName name="test" localSheetId="0">'[1]15-library'!#REF!</definedName>
    <definedName name="test" localSheetId="33">'[1]15-library'!#REF!</definedName>
    <definedName name="test" localSheetId="31">'[1]15-library'!#REF!</definedName>
    <definedName name="test" localSheetId="20">'[1]15-library'!#REF!</definedName>
    <definedName name="test" localSheetId="21">'[1]15-library'!#REF!</definedName>
    <definedName name="test" localSheetId="22">'[1]15-library'!#REF!</definedName>
    <definedName name="test" localSheetId="30">'[1]15-library'!#REF!</definedName>
    <definedName name="test" localSheetId="32">'[1]15-library'!#REF!</definedName>
    <definedName name="test" localSheetId="18">'[1]15-library'!#REF!</definedName>
    <definedName name="test" localSheetId="19">'[1]15-library'!#REF!</definedName>
    <definedName name="test" localSheetId="23">'[1]15-library'!#REF!</definedName>
    <definedName name="test" localSheetId="27">'[1]15-library'!#REF!</definedName>
    <definedName name="test" localSheetId="28">'[1]15-library'!#REF!</definedName>
    <definedName name="test" localSheetId="1">'[1]15-library'!#REF!</definedName>
    <definedName name="test">'[1]15-library'!#REF!</definedName>
    <definedName name="test1" localSheetId="0">'[1]15-library'!#REF!</definedName>
    <definedName name="test1" localSheetId="33">'[1]15-library'!#REF!</definedName>
    <definedName name="test1" localSheetId="31">'[1]15-library'!#REF!</definedName>
    <definedName name="test1" localSheetId="20">'[1]15-library'!#REF!</definedName>
    <definedName name="test1" localSheetId="21">'[1]15-library'!#REF!</definedName>
    <definedName name="test1" localSheetId="22">'[1]15-library'!#REF!</definedName>
    <definedName name="test1" localSheetId="30">'[1]15-library'!#REF!</definedName>
    <definedName name="test1" localSheetId="32">'[1]15-library'!#REF!</definedName>
    <definedName name="test1" localSheetId="18">'[1]15-library'!#REF!</definedName>
    <definedName name="test1" localSheetId="19">'[1]15-library'!#REF!</definedName>
    <definedName name="test1" localSheetId="23">'[1]15-library'!#REF!</definedName>
    <definedName name="test1" localSheetId="27">'[1]15-library'!#REF!</definedName>
    <definedName name="test1" localSheetId="28">'[1]15-library'!#REF!</definedName>
    <definedName name="test1" localSheetId="1">'[1]15-library'!#REF!</definedName>
    <definedName name="test1">'[1]15-library'!#REF!</definedName>
    <definedName name="v">'[1]15-library'!#REF!</definedName>
    <definedName name="voted" localSheetId="0">'[1]15-library'!#REF!</definedName>
    <definedName name="voted" localSheetId="33">'[1]15-library'!#REF!</definedName>
    <definedName name="voted" localSheetId="31">'[1]15-library'!#REF!</definedName>
    <definedName name="voted" localSheetId="29">'[1]15-library'!#REF!</definedName>
    <definedName name="voted" localSheetId="20">'[1]15-library'!#REF!</definedName>
    <definedName name="voted" localSheetId="21">'[1]15-library'!#REF!</definedName>
    <definedName name="voted" localSheetId="22">'[1]15-library'!#REF!</definedName>
    <definedName name="voted" localSheetId="30">'[1]15-library'!#REF!</definedName>
    <definedName name="voted" localSheetId="32">'[1]15-library'!#REF!</definedName>
    <definedName name="voted" localSheetId="18">'[1]15-library'!#REF!</definedName>
    <definedName name="voted" localSheetId="19">'[1]15-library'!#REF!</definedName>
    <definedName name="voted" localSheetId="26">'[1]15-library'!#REF!</definedName>
    <definedName name="voted" localSheetId="23">'[1]15-library'!#REF!</definedName>
    <definedName name="voted" localSheetId="9">'[1]15-library'!#REF!</definedName>
    <definedName name="voted" localSheetId="27">'[1]15-library'!#REF!</definedName>
    <definedName name="voted" localSheetId="28">'[1]15-library'!#REF!</definedName>
    <definedName name="voted" localSheetId="1">'[1]15-library'!#REF!</definedName>
    <definedName name="voted" localSheetId="11">'[1]15-library'!#REF!</definedName>
    <definedName name="voted">'[1]15-library'!#REF!</definedName>
    <definedName name="w">'[1]15-library'!#REF!</definedName>
    <definedName name="www" localSheetId="0">'[1]15-library'!#REF!</definedName>
    <definedName name="www" localSheetId="33">'[1]15-library'!#REF!</definedName>
    <definedName name="www" localSheetId="31">'[1]15-library'!#REF!</definedName>
    <definedName name="www" localSheetId="29">'[1]15-library'!#REF!</definedName>
    <definedName name="www" localSheetId="20">'[1]15-library'!#REF!</definedName>
    <definedName name="www" localSheetId="21">'[1]15-library'!#REF!</definedName>
    <definedName name="www" localSheetId="22">'[1]15-library'!#REF!</definedName>
    <definedName name="www" localSheetId="30">'[1]15-library'!#REF!</definedName>
    <definedName name="www" localSheetId="32">'[1]15-library'!#REF!</definedName>
    <definedName name="www" localSheetId="18">'[1]15-library'!#REF!</definedName>
    <definedName name="www" localSheetId="19">'[1]15-library'!#REF!</definedName>
    <definedName name="www" localSheetId="26">'[1]15-library'!#REF!</definedName>
    <definedName name="www" localSheetId="23">'[1]15-library'!#REF!</definedName>
    <definedName name="www" localSheetId="9">'[1]15-library'!#REF!</definedName>
    <definedName name="www" localSheetId="27">'[1]15-library'!#REF!</definedName>
    <definedName name="www" localSheetId="28">'[1]15-library'!#REF!</definedName>
    <definedName name="www" localSheetId="1">'[1]15-library'!#REF!</definedName>
    <definedName name="www" localSheetId="11">'[1]15-library'!#REF!</definedName>
    <definedName name="www">'[1]15-library'!#REF!</definedName>
    <definedName name="x">'[1]15-library'!#REF!</definedName>
    <definedName name="Xc" localSheetId="0">'[1]15-library'!#REF!</definedName>
    <definedName name="Xc" localSheetId="33">'[1]15-library'!#REF!</definedName>
    <definedName name="Xc" localSheetId="31">'[1]15-library'!#REF!</definedName>
    <definedName name="Xc" localSheetId="20">'[1]15-library'!#REF!</definedName>
    <definedName name="Xc" localSheetId="21">'[1]15-library'!#REF!</definedName>
    <definedName name="Xc" localSheetId="22">'[1]15-library'!#REF!</definedName>
    <definedName name="Xc" localSheetId="30">'[1]15-library'!#REF!</definedName>
    <definedName name="Xc" localSheetId="32">'[1]15-library'!#REF!</definedName>
    <definedName name="Xc" localSheetId="18">'[1]15-library'!#REF!</definedName>
    <definedName name="Xc" localSheetId="19">'[1]15-library'!#REF!</definedName>
    <definedName name="Xc" localSheetId="23">'[1]15-library'!#REF!</definedName>
    <definedName name="Xc" localSheetId="27">'[1]15-library'!#REF!</definedName>
    <definedName name="Xc" localSheetId="28">'[1]15-library'!#REF!</definedName>
    <definedName name="Xc" localSheetId="1">'[1]15-library'!#REF!</definedName>
    <definedName name="Xc">'[1]15-library'!#REF!</definedName>
    <definedName name="xxx" localSheetId="0">'[1]15-library'!#REF!</definedName>
    <definedName name="xxx" localSheetId="33">'[1]15-library'!#REF!</definedName>
    <definedName name="xxx" localSheetId="31">'[1]15-library'!#REF!</definedName>
    <definedName name="xxx" localSheetId="20">'[1]15-library'!#REF!</definedName>
    <definedName name="xxx" localSheetId="21">'[1]15-library'!#REF!</definedName>
    <definedName name="xxx" localSheetId="22">'[1]15-library'!#REF!</definedName>
    <definedName name="xxx" localSheetId="30">'[1]15-library'!#REF!</definedName>
    <definedName name="xxx" localSheetId="32">'[1]15-library'!#REF!</definedName>
    <definedName name="xxx" localSheetId="18">'[1]15-library'!#REF!</definedName>
    <definedName name="xxx" localSheetId="19">'[1]15-library'!#REF!</definedName>
    <definedName name="xxx" localSheetId="23">'[1]15-library'!#REF!</definedName>
    <definedName name="xxx" localSheetId="27">'[1]15-library'!#REF!</definedName>
    <definedName name="xxx" localSheetId="28">'[1]15-library'!#REF!</definedName>
    <definedName name="xxx" localSheetId="1">'[1]15-library'!#REF!</definedName>
    <definedName name="xxx">'[1]15-library'!#REF!</definedName>
    <definedName name="xxxx" localSheetId="0">'[1]15-library'!#REF!</definedName>
    <definedName name="xxxx" localSheetId="33">'[1]15-library'!#REF!</definedName>
    <definedName name="xxxx" localSheetId="31">'[1]15-library'!#REF!</definedName>
    <definedName name="xxxx" localSheetId="20">'[1]15-library'!#REF!</definedName>
    <definedName name="xxxx" localSheetId="21">'[1]15-library'!#REF!</definedName>
    <definedName name="xxxx" localSheetId="22">'[1]15-library'!#REF!</definedName>
    <definedName name="xxxx" localSheetId="30">'[1]15-library'!#REF!</definedName>
    <definedName name="xxxx" localSheetId="32">'[1]15-library'!#REF!</definedName>
    <definedName name="xxxx" localSheetId="18">'[1]15-library'!#REF!</definedName>
    <definedName name="xxxx" localSheetId="19">'[1]15-library'!#REF!</definedName>
    <definedName name="xxxx" localSheetId="23">'[1]15-library'!#REF!</definedName>
    <definedName name="xxxx" localSheetId="27">'[1]15-library'!#REF!</definedName>
    <definedName name="xxxx" localSheetId="28">'[1]15-library'!#REF!</definedName>
    <definedName name="xxxx" localSheetId="1">'[1]15-library'!#REF!</definedName>
    <definedName name="xxxx">'[1]15-library'!#REF!</definedName>
    <definedName name="xxxxxx" localSheetId="0">'[1]15-library'!#REF!</definedName>
    <definedName name="xxxxxx" localSheetId="33">'[1]15-library'!#REF!</definedName>
    <definedName name="xxxxxx" localSheetId="31">'[1]15-library'!#REF!</definedName>
    <definedName name="xxxxxx" localSheetId="20">'[1]15-library'!#REF!</definedName>
    <definedName name="xxxxxx" localSheetId="21">'[1]15-library'!#REF!</definedName>
    <definedName name="xxxxxx" localSheetId="22">'[1]15-library'!#REF!</definedName>
    <definedName name="xxxxxx" localSheetId="30">'[1]15-library'!#REF!</definedName>
    <definedName name="xxxxxx" localSheetId="32">'[1]15-library'!#REF!</definedName>
    <definedName name="xxxxxx" localSheetId="18">'[1]15-library'!#REF!</definedName>
    <definedName name="xxxxxx" localSheetId="19">'[1]15-library'!#REF!</definedName>
    <definedName name="xxxxxx" localSheetId="23">'[1]15-library'!#REF!</definedName>
    <definedName name="xxxxxx" localSheetId="27">'[1]15-library'!#REF!</definedName>
    <definedName name="xxxxxx" localSheetId="28">'[1]15-library'!#REF!</definedName>
    <definedName name="xxxxxx" localSheetId="1">'[1]15-library'!#REF!</definedName>
    <definedName name="xxxxxx">'[1]15-library'!#REF!</definedName>
    <definedName name="z">'[1]15-library'!#REF!</definedName>
  </definedNames>
  <calcPr calcId="145621"/>
</workbook>
</file>

<file path=xl/calcChain.xml><?xml version="1.0" encoding="utf-8"?>
<calcChain xmlns="http://schemas.openxmlformats.org/spreadsheetml/2006/main">
  <c r="B55" i="86" l="1"/>
  <c r="B24" i="86"/>
  <c r="L47" i="31"/>
  <c r="K47" i="31"/>
  <c r="J47" i="31"/>
  <c r="I47" i="31"/>
  <c r="H47" i="31"/>
  <c r="G47" i="31"/>
  <c r="G46" i="31"/>
  <c r="F47" i="31"/>
  <c r="B60" i="86"/>
  <c r="L48" i="31" l="1"/>
  <c r="K48" i="31"/>
  <c r="J48" i="31"/>
  <c r="I48" i="31"/>
  <c r="H48" i="31"/>
  <c r="G48" i="31"/>
  <c r="F48" i="31"/>
  <c r="L46" i="31"/>
  <c r="K46" i="31"/>
  <c r="J46" i="31"/>
  <c r="I46" i="31"/>
  <c r="H46" i="31"/>
  <c r="F46" i="31"/>
  <c r="B50" i="137"/>
  <c r="B50" i="138"/>
  <c r="B50" i="140"/>
  <c r="B50" i="136"/>
  <c r="I57" i="144"/>
  <c r="Q9" i="144" l="1"/>
  <c r="P9" i="144"/>
  <c r="Y53" i="144"/>
  <c r="Y57" i="144" s="1"/>
  <c r="V18" i="144"/>
  <c r="V9" i="144" s="1"/>
  <c r="U18" i="144"/>
  <c r="U9" i="144" s="1"/>
  <c r="X53" i="144"/>
  <c r="X57" i="144" s="1"/>
  <c r="W53" i="144"/>
  <c r="W57" i="144" s="1"/>
  <c r="W62" i="144" s="1"/>
  <c r="V53" i="144"/>
  <c r="V57" i="144" s="1"/>
  <c r="U53" i="144"/>
  <c r="U57" i="144" s="1"/>
  <c r="T53" i="144"/>
  <c r="T57" i="144" s="1"/>
  <c r="S53" i="144"/>
  <c r="S57" i="144" s="1"/>
  <c r="P8" i="144" s="1"/>
  <c r="R53" i="144"/>
  <c r="R57" i="144" s="1"/>
  <c r="O8" i="144" s="1"/>
  <c r="Q53" i="144"/>
  <c r="Q57" i="144" s="1"/>
  <c r="N8" i="144" s="1"/>
  <c r="P53" i="144"/>
  <c r="P57" i="144" s="1"/>
  <c r="M8" i="144" s="1"/>
  <c r="M10" i="144" s="1"/>
  <c r="O53" i="144"/>
  <c r="O57" i="144" s="1"/>
  <c r="O62" i="144" s="1"/>
  <c r="N53" i="144"/>
  <c r="N57" i="144" s="1"/>
  <c r="N62" i="144" s="1"/>
  <c r="M53" i="144"/>
  <c r="M57" i="144" s="1"/>
  <c r="M62" i="144" s="1"/>
  <c r="L53" i="144"/>
  <c r="L57" i="144" s="1"/>
  <c r="L62" i="144" s="1"/>
  <c r="K53" i="144"/>
  <c r="K62" i="144" s="1"/>
  <c r="J53" i="144"/>
  <c r="J62" i="144" s="1"/>
  <c r="I53" i="144"/>
  <c r="H53" i="144"/>
  <c r="G53" i="144"/>
  <c r="F53" i="144"/>
  <c r="E53" i="144"/>
  <c r="D53" i="144"/>
  <c r="T18" i="144"/>
  <c r="T9" i="144" s="1"/>
  <c r="S18" i="144"/>
  <c r="S9" i="144" s="1"/>
  <c r="R18" i="144"/>
  <c r="R9" i="144" s="1"/>
  <c r="Q18" i="144"/>
  <c r="P18" i="144"/>
  <c r="O18" i="144"/>
  <c r="O9" i="144" s="1"/>
  <c r="N18" i="144"/>
  <c r="N9" i="144" s="1"/>
  <c r="M18" i="144"/>
  <c r="M9" i="144" s="1"/>
  <c r="L18" i="144"/>
  <c r="L9" i="144" s="1"/>
  <c r="K18" i="144"/>
  <c r="K9" i="144" s="1"/>
  <c r="J9" i="144"/>
  <c r="J10" i="144" s="1"/>
  <c r="O7" i="144"/>
  <c r="N7" i="144"/>
  <c r="M7" i="144"/>
  <c r="K8" i="144" l="1"/>
  <c r="K10" i="144"/>
  <c r="P62" i="144"/>
  <c r="P10" i="144"/>
  <c r="X62" i="144"/>
  <c r="U8" i="144"/>
  <c r="U10" i="144" s="1"/>
  <c r="V8" i="144"/>
  <c r="V10" i="144" s="1"/>
  <c r="Y62" i="144"/>
  <c r="N10" i="144"/>
  <c r="O10" i="144"/>
  <c r="Q8" i="144"/>
  <c r="Q10" i="144" s="1"/>
  <c r="T62" i="144"/>
  <c r="R8" i="144"/>
  <c r="R10" i="144" s="1"/>
  <c r="U62" i="144"/>
  <c r="S8" i="144"/>
  <c r="S10" i="144" s="1"/>
  <c r="V62" i="144"/>
  <c r="Q62" i="144"/>
  <c r="R62" i="144"/>
  <c r="S62" i="144"/>
  <c r="L8" i="144"/>
  <c r="L10" i="144" s="1"/>
  <c r="T8" i="144"/>
  <c r="T10" i="144" s="1"/>
  <c r="W215" i="70" l="1"/>
  <c r="V215" i="70"/>
  <c r="P215" i="70"/>
  <c r="O215" i="70"/>
  <c r="N215" i="70"/>
  <c r="M215" i="70"/>
  <c r="L215" i="70"/>
  <c r="K215" i="70"/>
  <c r="W214" i="70"/>
  <c r="V214" i="70"/>
  <c r="U214" i="70"/>
  <c r="T214" i="70"/>
  <c r="S214" i="70"/>
  <c r="R214" i="70"/>
  <c r="Q214" i="70"/>
  <c r="P214" i="70"/>
  <c r="O214" i="70"/>
  <c r="N214" i="70"/>
  <c r="M214" i="70"/>
  <c r="L214" i="70"/>
  <c r="K214" i="70"/>
  <c r="A10" i="70"/>
  <c r="A11" i="70" s="1"/>
  <c r="A12" i="70" s="1"/>
  <c r="A13" i="70" s="1"/>
  <c r="A14" i="70" s="1"/>
  <c r="A15" i="70" s="1"/>
  <c r="A16" i="70" s="1"/>
  <c r="A17" i="70" s="1"/>
  <c r="A18" i="70" s="1"/>
  <c r="A19" i="70" s="1"/>
  <c r="A20" i="70" s="1"/>
  <c r="A21" i="70" s="1"/>
  <c r="A22" i="70" s="1"/>
  <c r="A23" i="70" s="1"/>
  <c r="A24" i="70" s="1"/>
  <c r="A25" i="70" s="1"/>
  <c r="A26" i="70" s="1"/>
  <c r="A27" i="70" s="1"/>
  <c r="A28" i="70" s="1"/>
  <c r="A29" i="70" s="1"/>
  <c r="A30" i="70" s="1"/>
  <c r="A31" i="70" s="1"/>
  <c r="A32" i="70" s="1"/>
  <c r="A33" i="70" s="1"/>
  <c r="A34" i="70" s="1"/>
  <c r="A35" i="70" s="1"/>
  <c r="A36" i="70" s="1"/>
  <c r="A37" i="70" s="1"/>
  <c r="A38" i="70" s="1"/>
  <c r="A39" i="70" s="1"/>
  <c r="A40" i="70" s="1"/>
  <c r="A41" i="70" s="1"/>
  <c r="A42" i="70" s="1"/>
  <c r="A43" i="70" s="1"/>
  <c r="A44" i="70" s="1"/>
  <c r="A45" i="70" s="1"/>
  <c r="A46" i="70" s="1"/>
  <c r="A47" i="70" s="1"/>
  <c r="A48" i="70" s="1"/>
  <c r="A49" i="70" s="1"/>
  <c r="A50" i="70" s="1"/>
  <c r="A51" i="70" s="1"/>
  <c r="A52" i="70" s="1"/>
  <c r="A53" i="70" s="1"/>
  <c r="A54" i="70" s="1"/>
  <c r="A55" i="70" s="1"/>
  <c r="A56" i="70" s="1"/>
  <c r="A57" i="70" s="1"/>
  <c r="A58" i="70" s="1"/>
  <c r="A59" i="70" s="1"/>
  <c r="A60" i="70" s="1"/>
  <c r="A61" i="70" s="1"/>
  <c r="A62" i="70" s="1"/>
  <c r="A63" i="70" s="1"/>
  <c r="A64" i="70" s="1"/>
  <c r="A65" i="70" s="1"/>
  <c r="A66" i="70" s="1"/>
  <c r="A67" i="70" s="1"/>
  <c r="A68" i="70" s="1"/>
  <c r="A69" i="70" s="1"/>
  <c r="A70" i="70" s="1"/>
  <c r="A71" i="70" s="1"/>
  <c r="A72" i="70" s="1"/>
  <c r="A73" i="70" s="1"/>
  <c r="A74" i="70" s="1"/>
  <c r="A75" i="70" s="1"/>
  <c r="A76" i="70" s="1"/>
  <c r="A77" i="70" s="1"/>
  <c r="A78" i="70" s="1"/>
  <c r="A79" i="70" s="1"/>
  <c r="A80" i="70" s="1"/>
  <c r="A81" i="70" s="1"/>
  <c r="A82" i="70" s="1"/>
  <c r="A83" i="70" s="1"/>
  <c r="A84" i="70" s="1"/>
  <c r="A85" i="70" s="1"/>
  <c r="A86" i="70" s="1"/>
  <c r="A87" i="70" s="1"/>
  <c r="A88" i="70" s="1"/>
  <c r="A89" i="70" s="1"/>
  <c r="A90" i="70" s="1"/>
  <c r="A91" i="70" s="1"/>
  <c r="A92" i="70" s="1"/>
  <c r="A93" i="70" s="1"/>
  <c r="A94" i="70" s="1"/>
  <c r="A95" i="70" s="1"/>
  <c r="A96" i="70" s="1"/>
  <c r="A97" i="70" s="1"/>
  <c r="A98" i="70" s="1"/>
  <c r="A99" i="70" s="1"/>
  <c r="A100" i="70" s="1"/>
  <c r="A101" i="70" s="1"/>
  <c r="A102" i="70" s="1"/>
  <c r="A103" i="70" s="1"/>
  <c r="A104" i="70" s="1"/>
  <c r="A105" i="70" s="1"/>
  <c r="A106" i="70" s="1"/>
  <c r="A107" i="70" s="1"/>
  <c r="A108" i="70" s="1"/>
  <c r="A109" i="70" s="1"/>
  <c r="A110" i="70" s="1"/>
  <c r="A111" i="70" s="1"/>
  <c r="A112" i="70" s="1"/>
  <c r="A113" i="70" s="1"/>
  <c r="A114" i="70" s="1"/>
  <c r="A115" i="70" s="1"/>
  <c r="A116" i="70" s="1"/>
  <c r="A117" i="70" s="1"/>
  <c r="A118" i="70" s="1"/>
  <c r="A119" i="70" s="1"/>
  <c r="A120" i="70" s="1"/>
  <c r="A121" i="70" s="1"/>
  <c r="A122" i="70" s="1"/>
  <c r="A123" i="70" s="1"/>
  <c r="A124" i="70" s="1"/>
  <c r="A125" i="70" s="1"/>
  <c r="A126" i="70" s="1"/>
  <c r="A127" i="70" s="1"/>
  <c r="A128" i="70" s="1"/>
  <c r="A129" i="70" s="1"/>
  <c r="A130" i="70" s="1"/>
  <c r="A131" i="70" s="1"/>
  <c r="A132" i="70" s="1"/>
  <c r="A133" i="70" s="1"/>
  <c r="A134" i="70" s="1"/>
  <c r="A135" i="70" s="1"/>
  <c r="A136" i="70" s="1"/>
  <c r="A137" i="70" s="1"/>
  <c r="A138" i="70" s="1"/>
  <c r="A139" i="70" s="1"/>
  <c r="A140" i="70" s="1"/>
  <c r="A141" i="70" s="1"/>
  <c r="A142" i="70" s="1"/>
  <c r="A143" i="70" s="1"/>
  <c r="A144" i="70" s="1"/>
  <c r="A145" i="70" s="1"/>
  <c r="A146" i="70" s="1"/>
  <c r="A147" i="70" s="1"/>
  <c r="A148" i="70" s="1"/>
  <c r="A149" i="70" s="1"/>
  <c r="A150" i="70" s="1"/>
  <c r="A151" i="70" s="1"/>
  <c r="A152" i="70" s="1"/>
  <c r="A153" i="70" s="1"/>
  <c r="A154" i="70" s="1"/>
  <c r="A155" i="70" s="1"/>
  <c r="A156" i="70" s="1"/>
  <c r="A157" i="70" s="1"/>
  <c r="A158" i="70" s="1"/>
  <c r="A159" i="70" s="1"/>
  <c r="A160" i="70" s="1"/>
  <c r="A9" i="70"/>
  <c r="A8" i="70"/>
  <c r="L52" i="31"/>
  <c r="K52" i="31"/>
  <c r="J52" i="31"/>
  <c r="I52" i="31"/>
  <c r="H52" i="31"/>
  <c r="G52" i="31"/>
  <c r="L51" i="31"/>
  <c r="K51" i="31"/>
  <c r="J51" i="31"/>
  <c r="I51" i="31"/>
  <c r="H51" i="31"/>
  <c r="G51" i="31"/>
  <c r="L50" i="31"/>
  <c r="K50" i="31"/>
  <c r="J50" i="31"/>
  <c r="I50" i="31"/>
  <c r="H50" i="31"/>
  <c r="G50" i="31"/>
  <c r="L49" i="31"/>
  <c r="K49" i="31"/>
  <c r="J49" i="31"/>
  <c r="I49" i="31"/>
  <c r="H49" i="31"/>
  <c r="G49" i="31"/>
  <c r="F53" i="31"/>
  <c r="F52" i="31"/>
  <c r="F51" i="31"/>
  <c r="F50" i="31"/>
  <c r="F49" i="31"/>
  <c r="B50" i="143"/>
  <c r="B40" i="143"/>
  <c r="B33" i="143"/>
  <c r="B23" i="143"/>
  <c r="B50" i="142"/>
  <c r="B40" i="142"/>
  <c r="B33" i="142"/>
  <c r="B23" i="142"/>
  <c r="B50" i="141"/>
  <c r="B40" i="141"/>
  <c r="B33" i="141"/>
  <c r="B23" i="141"/>
  <c r="B40" i="140"/>
  <c r="B33" i="140"/>
  <c r="B23" i="140"/>
  <c r="B50" i="139"/>
  <c r="B40" i="139"/>
  <c r="B33" i="139"/>
  <c r="B23" i="139"/>
  <c r="B40" i="138"/>
  <c r="B33" i="138"/>
  <c r="B23" i="138"/>
  <c r="B40" i="137"/>
  <c r="B33" i="137"/>
  <c r="B23" i="137"/>
  <c r="B40" i="136"/>
  <c r="B33" i="136"/>
  <c r="B23" i="136"/>
  <c r="B50" i="135"/>
  <c r="B40" i="135"/>
  <c r="B33" i="135"/>
  <c r="B23" i="135"/>
  <c r="B50" i="134"/>
  <c r="B40" i="134"/>
  <c r="B33" i="134"/>
  <c r="B23" i="134"/>
  <c r="B50" i="133"/>
  <c r="B40" i="133"/>
  <c r="B33" i="133"/>
  <c r="B23" i="133"/>
  <c r="B51" i="132"/>
  <c r="B41" i="132"/>
  <c r="B34" i="132"/>
  <c r="B24" i="132"/>
  <c r="B46" i="131"/>
  <c r="B36" i="131"/>
  <c r="B19" i="131"/>
  <c r="B46" i="130"/>
  <c r="B36" i="130"/>
  <c r="B29" i="130"/>
  <c r="B19" i="130"/>
  <c r="B46" i="129"/>
  <c r="B36" i="129"/>
  <c r="B29" i="129"/>
  <c r="B19" i="129"/>
  <c r="B46" i="128"/>
  <c r="B36" i="128"/>
  <c r="B29" i="128"/>
  <c r="B19" i="128"/>
  <c r="B46" i="127"/>
  <c r="B36" i="127"/>
  <c r="B46" i="126"/>
  <c r="B36" i="126"/>
  <c r="B29" i="126"/>
  <c r="B19" i="126"/>
  <c r="B46" i="125"/>
  <c r="B36" i="125"/>
  <c r="B29" i="125"/>
  <c r="B19" i="125"/>
  <c r="B46" i="124"/>
  <c r="B36" i="124"/>
  <c r="B29" i="124"/>
  <c r="B19" i="124"/>
  <c r="B46" i="123"/>
  <c r="B36" i="123"/>
  <c r="B19" i="123"/>
  <c r="B46" i="122"/>
  <c r="B36" i="122"/>
  <c r="B29" i="122"/>
  <c r="B19" i="122"/>
  <c r="B46" i="121"/>
  <c r="B36" i="121"/>
  <c r="B29" i="121"/>
  <c r="B19" i="121"/>
  <c r="B46" i="120"/>
  <c r="B36" i="120"/>
  <c r="B29" i="120"/>
  <c r="B19" i="120"/>
  <c r="B46" i="119"/>
  <c r="B36" i="119"/>
  <c r="B29" i="119"/>
  <c r="B19" i="119"/>
  <c r="B46" i="118"/>
  <c r="B36" i="118"/>
  <c r="B29" i="118"/>
  <c r="B19" i="118"/>
  <c r="B46" i="117"/>
  <c r="B36" i="117"/>
  <c r="B29" i="117"/>
  <c r="B46" i="116"/>
  <c r="B36" i="116"/>
  <c r="B29" i="116"/>
  <c r="B19" i="116"/>
  <c r="B46" i="115"/>
  <c r="B36" i="115"/>
  <c r="B29" i="115"/>
  <c r="B19" i="115"/>
  <c r="K194" i="70" l="1"/>
  <c r="L194" i="70"/>
  <c r="M194" i="70"/>
  <c r="N194" i="70"/>
  <c r="O194" i="70"/>
  <c r="P194" i="70"/>
  <c r="Q194" i="70"/>
  <c r="R194" i="70"/>
  <c r="S194" i="70"/>
  <c r="T194" i="70"/>
  <c r="U194" i="70"/>
  <c r="Q138" i="70" l="1"/>
  <c r="R138" i="70" l="1"/>
  <c r="Q215" i="70"/>
  <c r="W217" i="70"/>
  <c r="V217" i="70"/>
  <c r="W216" i="70"/>
  <c r="V216" i="70"/>
  <c r="T210" i="70"/>
  <c r="T217" i="70" s="1"/>
  <c r="S210" i="70"/>
  <c r="S217" i="70" s="1"/>
  <c r="R210" i="70"/>
  <c r="R217" i="70" s="1"/>
  <c r="Q210" i="70"/>
  <c r="Q217" i="70" s="1"/>
  <c r="P210" i="70"/>
  <c r="P217" i="70" s="1"/>
  <c r="O210" i="70"/>
  <c r="O217" i="70" s="1"/>
  <c r="N210" i="70"/>
  <c r="N217" i="70" s="1"/>
  <c r="M210" i="70"/>
  <c r="M217" i="70" s="1"/>
  <c r="L210" i="70"/>
  <c r="L217" i="70" s="1"/>
  <c r="K210" i="70"/>
  <c r="K217" i="70" s="1"/>
  <c r="T216" i="70"/>
  <c r="S216" i="70"/>
  <c r="R216" i="70"/>
  <c r="Q216" i="70"/>
  <c r="P216" i="70"/>
  <c r="O216" i="70"/>
  <c r="N216" i="70"/>
  <c r="M216" i="70"/>
  <c r="L216" i="70"/>
  <c r="K216" i="70"/>
  <c r="L164" i="70"/>
  <c r="K164" i="70"/>
  <c r="M139" i="70"/>
  <c r="N139" i="70" s="1"/>
  <c r="N164" i="70" s="1"/>
  <c r="B46" i="114"/>
  <c r="B36" i="114"/>
  <c r="B29" i="114"/>
  <c r="B19" i="114"/>
  <c r="S138" i="70" l="1"/>
  <c r="R215" i="70"/>
  <c r="W218" i="70"/>
  <c r="N218" i="70"/>
  <c r="V218" i="70"/>
  <c r="N212" i="70"/>
  <c r="K212" i="70"/>
  <c r="L212" i="70"/>
  <c r="M164" i="70"/>
  <c r="M212" i="70" s="1"/>
  <c r="M218" i="70"/>
  <c r="L218" i="70"/>
  <c r="K218" i="70"/>
  <c r="O139" i="70"/>
  <c r="O218" i="70" s="1"/>
  <c r="V212" i="70"/>
  <c r="L44" i="31"/>
  <c r="L53" i="31" s="1"/>
  <c r="L54" i="31" s="1"/>
  <c r="K44" i="31"/>
  <c r="K53" i="31" s="1"/>
  <c r="J44" i="31"/>
  <c r="J53" i="31" s="1"/>
  <c r="J54" i="31" s="1"/>
  <c r="I44" i="31"/>
  <c r="I53" i="31" s="1"/>
  <c r="H44" i="31"/>
  <c r="H53" i="31" s="1"/>
  <c r="H54" i="31" s="1"/>
  <c r="G44" i="31"/>
  <c r="G53" i="31" s="1"/>
  <c r="G54" i="31" s="1"/>
  <c r="L39" i="31"/>
  <c r="K39" i="31"/>
  <c r="J39" i="31"/>
  <c r="I39" i="31"/>
  <c r="H39" i="31"/>
  <c r="G39" i="31"/>
  <c r="I54" i="31"/>
  <c r="K54" i="31"/>
  <c r="F44" i="31"/>
  <c r="U216" i="70"/>
  <c r="U210" i="70"/>
  <c r="U217" i="70" s="1"/>
  <c r="W212" i="70"/>
  <c r="B30" i="86"/>
  <c r="B40" i="86"/>
  <c r="B47" i="86"/>
  <c r="A168" i="70"/>
  <c r="A169" i="70" s="1"/>
  <c r="A170" i="70" s="1"/>
  <c r="A171" i="70" s="1"/>
  <c r="A172" i="70" s="1"/>
  <c r="A173" i="70" s="1"/>
  <c r="A174" i="70" s="1"/>
  <c r="A175" i="70" s="1"/>
  <c r="A176" i="70" s="1"/>
  <c r="A177" i="70" s="1"/>
  <c r="A178" i="70" s="1"/>
  <c r="A179" i="70" s="1"/>
  <c r="A180" i="70" s="1"/>
  <c r="A181" i="70" s="1"/>
  <c r="A182" i="70" s="1"/>
  <c r="A183" i="70" s="1"/>
  <c r="A184" i="70" s="1"/>
  <c r="A185" i="70" s="1"/>
  <c r="A186" i="70" s="1"/>
  <c r="A187" i="70" s="1"/>
  <c r="A188" i="70" s="1"/>
  <c r="A189" i="70" s="1"/>
  <c r="A190" i="70" s="1"/>
  <c r="A191" i="70" s="1"/>
  <c r="A192" i="70" s="1"/>
  <c r="A193" i="70" s="1"/>
  <c r="A197" i="70"/>
  <c r="A198" i="70" s="1"/>
  <c r="A199" i="70" s="1"/>
  <c r="A200" i="70" s="1"/>
  <c r="A201" i="70" s="1"/>
  <c r="A202" i="70" s="1"/>
  <c r="A203" i="70" s="1"/>
  <c r="A204" i="70" s="1"/>
  <c r="A205" i="70" s="1"/>
  <c r="A206" i="70" s="1"/>
  <c r="A207" i="70" s="1"/>
  <c r="A208" i="70" s="1"/>
  <c r="A209" i="70" s="1"/>
  <c r="F39" i="31"/>
  <c r="F54" i="31"/>
  <c r="H58" i="31" l="1"/>
  <c r="G58" i="31"/>
  <c r="J58" i="31"/>
  <c r="I58" i="31"/>
  <c r="K58" i="31"/>
  <c r="F58" i="31"/>
  <c r="T138" i="70"/>
  <c r="S215" i="70"/>
  <c r="L58" i="31"/>
  <c r="N220" i="70"/>
  <c r="M220" i="70"/>
  <c r="O164" i="70"/>
  <c r="O212" i="70" s="1"/>
  <c r="O220" i="70" s="1"/>
  <c r="P139" i="70"/>
  <c r="P218" i="70" s="1"/>
  <c r="L220" i="70"/>
  <c r="K220" i="70"/>
  <c r="U138" i="70" l="1"/>
  <c r="U215" i="70" s="1"/>
  <c r="T215" i="70"/>
  <c r="Q139" i="70"/>
  <c r="Q218" i="70" s="1"/>
  <c r="P164" i="70"/>
  <c r="P212" i="70" s="1"/>
  <c r="P220" i="70" s="1"/>
  <c r="Q164" i="70" l="1"/>
  <c r="Q212" i="70" s="1"/>
  <c r="Q220" i="70" s="1"/>
  <c r="R139" i="70"/>
  <c r="R218" i="70" s="1"/>
  <c r="R164" i="70" l="1"/>
  <c r="R212" i="70" s="1"/>
  <c r="S139" i="70"/>
  <c r="S218" i="70" s="1"/>
  <c r="R220" i="70" l="1"/>
  <c r="S164" i="70"/>
  <c r="S212" i="70" s="1"/>
  <c r="T139" i="70"/>
  <c r="T218" i="70" s="1"/>
  <c r="T164" i="70" l="1"/>
  <c r="T212" i="70" s="1"/>
  <c r="T220" i="70" s="1"/>
  <c r="U139" i="70"/>
  <c r="S220" i="70"/>
  <c r="U164" i="70" l="1"/>
  <c r="U212" i="70" s="1"/>
  <c r="U218" i="70"/>
  <c r="U220" i="70" l="1"/>
</calcChain>
</file>

<file path=xl/sharedStrings.xml><?xml version="1.0" encoding="utf-8"?>
<sst xmlns="http://schemas.openxmlformats.org/spreadsheetml/2006/main" count="2663" uniqueCount="618">
  <si>
    <t>Capital Improvements Program</t>
  </si>
  <si>
    <t>PROJECT REQUEST FORM</t>
  </si>
  <si>
    <t xml:space="preserve"> </t>
  </si>
  <si>
    <t xml:space="preserve">  Design  </t>
  </si>
  <si>
    <t xml:space="preserve">   </t>
  </si>
  <si>
    <t xml:space="preserve">  Construction</t>
  </si>
  <si>
    <t xml:space="preserve">  Trade-In Allowance</t>
  </si>
  <si>
    <t xml:space="preserve">  Total</t>
  </si>
  <si>
    <t xml:space="preserve">   Sale of Replaced Asset </t>
  </si>
  <si>
    <t xml:space="preserve">   Bond Proceeds </t>
  </si>
  <si>
    <t xml:space="preserve">   Property Tax </t>
  </si>
  <si>
    <t xml:space="preserve">   Total </t>
  </si>
  <si>
    <t xml:space="preserve">  Personnel</t>
  </si>
  <si>
    <t xml:space="preserve">  Maintenance</t>
  </si>
  <si>
    <t xml:space="preserve">  Insurance</t>
  </si>
  <si>
    <t xml:space="preserve">  Utilities</t>
  </si>
  <si>
    <t>Estimated Cost:</t>
  </si>
  <si>
    <t>Financing:</t>
  </si>
  <si>
    <t>Impact on Operating Budget:</t>
  </si>
  <si>
    <t xml:space="preserve">Project Period: </t>
  </si>
  <si>
    <t xml:space="preserve">   User Fees (Sewer/Water) </t>
  </si>
  <si>
    <t xml:space="preserve">   Federal/State Grant  </t>
  </si>
  <si>
    <t xml:space="preserve">   Private Grant </t>
  </si>
  <si>
    <t xml:space="preserve">   Capital Reserve Fund  </t>
  </si>
  <si>
    <r>
      <t>Explanation and Need:</t>
    </r>
    <r>
      <rPr>
        <sz val="12"/>
        <rFont val="Times New Roman"/>
        <family val="1"/>
      </rPr>
      <t xml:space="preserve">  See attached information sheet. </t>
    </r>
  </si>
  <si>
    <t xml:space="preserve">  Engineering - including wetlands mitigation, ROW acquisitions, permits</t>
  </si>
  <si>
    <t xml:space="preserve">  Equipment</t>
  </si>
  <si>
    <t>Project same as reflected in prior CIP?  Yes: X   No:</t>
  </si>
  <si>
    <t xml:space="preserve">been made: Cost:    Year:     Scope:     None:     (Check all that apply). </t>
  </si>
  <si>
    <t>Project same as reflected in prior CIP?  Yes: X  No:</t>
  </si>
  <si>
    <t>Project same as reflected in prior CIP?  Yes:    No: X</t>
  </si>
  <si>
    <t xml:space="preserve">If No, indicate area of significant change reflected and briefly explain why the changes have </t>
  </si>
  <si>
    <t>Project: Stormwater Drainage Improvements</t>
  </si>
  <si>
    <t>Paving - Infrastructure Improvements</t>
  </si>
  <si>
    <t xml:space="preserve">   Capital Reserve Fund (DW Highway Infrastructure Account) </t>
  </si>
  <si>
    <t>New Project.</t>
  </si>
  <si>
    <t>Financing: (ANNUAL)</t>
  </si>
  <si>
    <t xml:space="preserve">   User Fees (Road Improvement Registration Fee)</t>
  </si>
  <si>
    <t xml:space="preserve">  Design  (Complete)</t>
  </si>
  <si>
    <t xml:space="preserve">Estimated Cost: </t>
  </si>
  <si>
    <r>
      <t>Explanation and Need:</t>
    </r>
    <r>
      <rPr>
        <sz val="12"/>
        <rFont val="Times New Roman"/>
        <family val="1"/>
      </rPr>
      <t xml:space="preserve">  See attached information sheet</t>
    </r>
  </si>
  <si>
    <t xml:space="preserve">  Engineering - </t>
  </si>
  <si>
    <t>Contingency</t>
  </si>
  <si>
    <t>Project: Phase III plant  and TF and Souhgan pump station improvements</t>
  </si>
  <si>
    <t xml:space="preserve">   User Fees (Sewer/Water) State Revolving Loan Fund or Bond</t>
  </si>
  <si>
    <t xml:space="preserve">If No, indicate area of significant change reflected and briefly explain why the  </t>
  </si>
  <si>
    <t xml:space="preserve">Souhegan pump station projects and adjusted costs for project.  </t>
  </si>
  <si>
    <t xml:space="preserve">changes have been made: Cost: X  Year: FY 19/20    Scope: Added TF and           </t>
  </si>
  <si>
    <t xml:space="preserve">Project same as reflected in prior CIP?  Yes: X   No: </t>
  </si>
  <si>
    <t>Project: Wire Road Intersection Improvements</t>
  </si>
  <si>
    <t xml:space="preserve">   User Fees (Unearned Impact Fees) (Reeds Ferry Crossing)</t>
  </si>
  <si>
    <t>NEW PROJECT</t>
  </si>
  <si>
    <t>Schedule 2</t>
  </si>
  <si>
    <t>CAPITAL IMPROVEMENTS PROGRAM</t>
  </si>
  <si>
    <t>MAJOR PROJECTS</t>
  </si>
  <si>
    <t xml:space="preserve">  No </t>
  </si>
  <si>
    <t xml:space="preserve">             Department             </t>
  </si>
  <si>
    <t xml:space="preserve">                            Project Description                            </t>
  </si>
  <si>
    <t>Funding Source</t>
  </si>
  <si>
    <t>2017-18</t>
  </si>
  <si>
    <t>2018-19</t>
  </si>
  <si>
    <t>2019-20</t>
  </si>
  <si>
    <t>Back-up on pg</t>
  </si>
  <si>
    <t>Planning Board recommendation</t>
  </si>
  <si>
    <t>Fire</t>
  </si>
  <si>
    <t>R</t>
  </si>
  <si>
    <t>Fire Station CRF (South)</t>
  </si>
  <si>
    <t>Bond</t>
  </si>
  <si>
    <t>Private Donation</t>
  </si>
  <si>
    <t>A</t>
  </si>
  <si>
    <t>Admin./Engineering</t>
  </si>
  <si>
    <t>Road Infrastructure CRF</t>
  </si>
  <si>
    <t>State Funding</t>
  </si>
  <si>
    <t>Highway</t>
  </si>
  <si>
    <t>DW Highway CRF</t>
  </si>
  <si>
    <t>Road Improvement (Registration Fee)</t>
  </si>
  <si>
    <t>Budget</t>
  </si>
  <si>
    <t>Admin/Engineering</t>
  </si>
  <si>
    <t>Parks &amp; Recreation</t>
  </si>
  <si>
    <t>Library</t>
  </si>
  <si>
    <t>TOTAL GENERAL FUND</t>
  </si>
  <si>
    <t xml:space="preserve">Wastewater </t>
  </si>
  <si>
    <t>User Fees State Loan SRF</t>
  </si>
  <si>
    <t xml:space="preserve">Wastewater Treatment Plant Phase III and Pump Station Upgrades </t>
  </si>
  <si>
    <t>TOTAL SEWER FUND</t>
  </si>
  <si>
    <t>CRF</t>
  </si>
  <si>
    <t>Funded through Budget</t>
  </si>
  <si>
    <t>Bonds</t>
  </si>
  <si>
    <t>Road Improvement (RSA261:153)</t>
  </si>
  <si>
    <t>User Fees/Bonds</t>
  </si>
  <si>
    <t xml:space="preserve">been made: Cost: X  Year:     Scope:     None:    (Check all that apply). </t>
  </si>
  <si>
    <t xml:space="preserve">been made: Cost: X    Year:     Scope:     None:    (Check all that apply). </t>
  </si>
  <si>
    <t>N</t>
  </si>
  <si>
    <r>
      <t>Explanation and Need:</t>
    </r>
    <r>
      <rPr>
        <sz val="12"/>
        <rFont val="Times New Roman"/>
        <family val="1"/>
      </rPr>
      <t xml:space="preserve">  See attached information sheet. See Sunset Shores Project</t>
    </r>
  </si>
  <si>
    <t>Project: Bridge Replacement - US 3 (DW Highway) @ Baboosic Brook</t>
  </si>
  <si>
    <t xml:space="preserve">been made: Cost:    Year:     Scope:     None:    (Check all that apply). </t>
  </si>
  <si>
    <t xml:space="preserve">Project: Executive Park Dr. pump station </t>
  </si>
  <si>
    <t>2020-21</t>
  </si>
  <si>
    <t>Project: Paving - Gravel Roads</t>
  </si>
  <si>
    <t xml:space="preserve">Project same as reflected in prior CIP?  Yes:  X  No:  </t>
  </si>
  <si>
    <t xml:space="preserve">been made: Cost: X   Year:     Scope:     None:     (Check all that apply). </t>
  </si>
  <si>
    <t>2b. If 2a = yes, indicate areas of significant changes reflected in this Project Request Form</t>
  </si>
  <si>
    <t>(check all that apply)</t>
  </si>
  <si>
    <t>Explanation:</t>
  </si>
  <si>
    <t>4. Explanation of Need:</t>
  </si>
  <si>
    <t>5. Estimated Cost:</t>
  </si>
  <si>
    <t xml:space="preserve">  Design</t>
  </si>
  <si>
    <t xml:space="preserve">  Engineering</t>
  </si>
  <si>
    <t xml:space="preserve">  Bond issue costs</t>
  </si>
  <si>
    <t xml:space="preserve">  Temporary housing</t>
  </si>
  <si>
    <t>6. Financing:</t>
  </si>
  <si>
    <t xml:space="preserve">  Federal/State Grant</t>
  </si>
  <si>
    <t xml:space="preserve">  Private Grant</t>
  </si>
  <si>
    <t xml:space="preserve">   User Fees (Sewer/Water)</t>
  </si>
  <si>
    <t xml:space="preserve">  Sale of Replaced Asset</t>
  </si>
  <si>
    <t xml:space="preserve">  Capital Reserve Fund</t>
  </si>
  <si>
    <t xml:space="preserve">  Bond Proceeds</t>
  </si>
  <si>
    <t xml:space="preserve">  Property Tax</t>
  </si>
  <si>
    <t>7. Impact on Operating Budget:</t>
  </si>
  <si>
    <t>8. Project Period:</t>
  </si>
  <si>
    <t xml:space="preserve">  2016-17</t>
  </si>
  <si>
    <t xml:space="preserve">  2017-18</t>
  </si>
  <si>
    <t xml:space="preserve">  2018-19</t>
  </si>
  <si>
    <t xml:space="preserve">  2019-20</t>
  </si>
  <si>
    <t xml:space="preserve">  2020-21</t>
  </si>
  <si>
    <t>New Library (place holder)</t>
  </si>
  <si>
    <t>New Athletic Fields (place holder)</t>
  </si>
  <si>
    <r>
      <t>2a. Was this same project reflected in the prior CIP?</t>
    </r>
    <r>
      <rPr>
        <sz val="12"/>
        <rFont val="Times New Roman"/>
        <family val="1"/>
      </rPr>
      <t xml:space="preserve">  Yes</t>
    </r>
  </si>
  <si>
    <r>
      <t>and briefly explain why the changes have been made:</t>
    </r>
    <r>
      <rPr>
        <sz val="12"/>
        <rFont val="Times New Roman"/>
        <family val="1"/>
      </rPr>
      <t xml:space="preserve"> cost  </t>
    </r>
    <r>
      <rPr>
        <u/>
        <sz val="12"/>
        <rFont val="Times New Roman"/>
        <family val="1"/>
      </rPr>
      <t xml:space="preserve"> X   </t>
    </r>
    <r>
      <rPr>
        <sz val="12"/>
        <rFont val="Times New Roman"/>
        <family val="1"/>
      </rPr>
      <t xml:space="preserve">; year </t>
    </r>
    <r>
      <rPr>
        <u/>
        <sz val="12"/>
        <rFont val="Times New Roman"/>
        <family val="1"/>
      </rPr>
      <t xml:space="preserve"> X  </t>
    </r>
    <r>
      <rPr>
        <sz val="12"/>
        <rFont val="Times New Roman"/>
        <family val="1"/>
      </rPr>
      <t>; scope __; none  __</t>
    </r>
  </si>
  <si>
    <r>
      <t>3. Expected Useful Life:</t>
    </r>
    <r>
      <rPr>
        <sz val="12"/>
        <rFont val="Times New Roman"/>
        <family val="1"/>
      </rPr>
      <t xml:space="preserve"> 50+ years with proper maintenance and care</t>
    </r>
  </si>
  <si>
    <t>Library Maintenance CRF</t>
  </si>
  <si>
    <t>2021-22</t>
  </si>
  <si>
    <t>Sewer Line Extensions (Mayflower and McQuestion Sewer Basins)</t>
  </si>
  <si>
    <t>Project: Seaverns Bridge Canoe Launch Ramp and Access Improvement</t>
  </si>
  <si>
    <t xml:space="preserve">Project: Sewer Line Ext. </t>
  </si>
  <si>
    <t>2022-23</t>
  </si>
  <si>
    <t xml:space="preserve">  2021-22 </t>
  </si>
  <si>
    <t xml:space="preserve">   Federal/State Grant </t>
  </si>
  <si>
    <t xml:space="preserve">   Capital Reserve Fund </t>
  </si>
  <si>
    <t>Franchise Fees</t>
  </si>
  <si>
    <t>Cable Franchise Fees</t>
  </si>
  <si>
    <t>User Fees WWTF</t>
  </si>
  <si>
    <t>Cap Reserve</t>
  </si>
  <si>
    <t>Total CATV FUND</t>
  </si>
  <si>
    <t>Lower Power FM Equipment</t>
  </si>
  <si>
    <t>Cable Television</t>
  </si>
  <si>
    <t>Public Access Editing Systems</t>
  </si>
  <si>
    <t>Public Access Studio Lighting</t>
  </si>
  <si>
    <t>Remote Equipment</t>
  </si>
  <si>
    <t>Replace Cablecast / WebCast Devices</t>
  </si>
  <si>
    <t>Public Access Cameras and Audio Equipment</t>
  </si>
  <si>
    <t>Media Staff Hardware</t>
  </si>
  <si>
    <t>Town Hall Memorial Conference Room Equipment</t>
  </si>
  <si>
    <t>Other CATV Equipment</t>
  </si>
  <si>
    <t>2016/17</t>
  </si>
  <si>
    <t xml:space="preserve">User Fees </t>
  </si>
  <si>
    <t>Wastewater Treatment</t>
  </si>
  <si>
    <t>2018/19</t>
  </si>
  <si>
    <t>2020/21</t>
  </si>
  <si>
    <t>Sewer Vacuum Truck</t>
  </si>
  <si>
    <t>2021/22</t>
  </si>
  <si>
    <t>2015/16</t>
  </si>
  <si>
    <t>2014/15</t>
  </si>
  <si>
    <t xml:space="preserve">A </t>
  </si>
  <si>
    <t>Bobcat Toolcat, trailer and accessories-X Country Sewer Maintenance</t>
  </si>
  <si>
    <t>2017/18</t>
  </si>
  <si>
    <t>Computer CRF</t>
  </si>
  <si>
    <t>Computer Equipment</t>
  </si>
  <si>
    <t>Town Clerk/Tax Collector</t>
  </si>
  <si>
    <t>Licenses</t>
  </si>
  <si>
    <t>Technology</t>
  </si>
  <si>
    <t>Solid Waste CRF</t>
  </si>
  <si>
    <t>Solid Waste Disposal</t>
  </si>
  <si>
    <t>2011/12</t>
  </si>
  <si>
    <t>2010/11</t>
  </si>
  <si>
    <t>2018/20</t>
  </si>
  <si>
    <t>Fork Lift</t>
  </si>
  <si>
    <t>2008/9</t>
  </si>
  <si>
    <t>2022/23</t>
  </si>
  <si>
    <t>Landfill Slope Mower</t>
  </si>
  <si>
    <t>20 yr</t>
  </si>
  <si>
    <t>Various</t>
  </si>
  <si>
    <t>100 CY Trailers (4)</t>
  </si>
  <si>
    <t>10 yr</t>
  </si>
  <si>
    <t>2008/09</t>
  </si>
  <si>
    <t xml:space="preserve">Animal Control Vehicle </t>
  </si>
  <si>
    <t>Police</t>
  </si>
  <si>
    <t>every 10 yrs</t>
  </si>
  <si>
    <t>Crime Scene vehicle replacement</t>
  </si>
  <si>
    <t>every 5 yrs</t>
  </si>
  <si>
    <t xml:space="preserve">Detective Vehicles </t>
  </si>
  <si>
    <t>Var</t>
  </si>
  <si>
    <t>Yearly</t>
  </si>
  <si>
    <t>Patrol Vehicles</t>
  </si>
  <si>
    <t>Parks and Recreation</t>
  </si>
  <si>
    <t>F-150</t>
  </si>
  <si>
    <t>2025/26</t>
  </si>
  <si>
    <t>Highway Equip CRF</t>
  </si>
  <si>
    <t>3/4 T Pickup H-3</t>
  </si>
  <si>
    <t>12 yr</t>
  </si>
  <si>
    <t>2035/36</t>
  </si>
  <si>
    <t>Roller, Steel Drum</t>
  </si>
  <si>
    <t>25 yr</t>
  </si>
  <si>
    <t>2030/31</t>
  </si>
  <si>
    <t>Trailer</t>
  </si>
  <si>
    <t>2028/29</t>
  </si>
  <si>
    <t>1 Ton Utility Truck, M-1</t>
  </si>
  <si>
    <t>15 yr</t>
  </si>
  <si>
    <t>6 Wheel Dump H-23</t>
  </si>
  <si>
    <t>Backhoe/Loader H-17</t>
  </si>
  <si>
    <t>Hydraulic Power Unit</t>
  </si>
  <si>
    <t>2027/28</t>
  </si>
  <si>
    <t>Utility Vehicle H-44</t>
  </si>
  <si>
    <t>2024/25</t>
  </si>
  <si>
    <t>3/4 T Pickup H-5</t>
  </si>
  <si>
    <t>2023/24</t>
  </si>
  <si>
    <t>6 Wheel Dump H-26</t>
  </si>
  <si>
    <t>1 Ton Dump H-8</t>
  </si>
  <si>
    <t>1 Ton Dump H-11</t>
  </si>
  <si>
    <t>1 Ton Dump H-9</t>
  </si>
  <si>
    <t>Mower, Exmark</t>
  </si>
  <si>
    <t>Catch Basin Cleaner H-19</t>
  </si>
  <si>
    <t>Message Board</t>
  </si>
  <si>
    <t>Trailer, wash</t>
  </si>
  <si>
    <t>Grader H-12</t>
  </si>
  <si>
    <t>10 Wheel Dump H-33</t>
  </si>
  <si>
    <t>Backhoe/loader H-13</t>
  </si>
  <si>
    <t>1 Ton Dump H-7</t>
  </si>
  <si>
    <t>6 Wheel Truck H-29</t>
  </si>
  <si>
    <t>3/4 T Pickup H-4</t>
  </si>
  <si>
    <t>Trailer, Roller</t>
  </si>
  <si>
    <t>2019/20</t>
  </si>
  <si>
    <t>6 Wheel Dump H-35</t>
  </si>
  <si>
    <t>Bucket Truck H-18</t>
  </si>
  <si>
    <t>Tree chipper</t>
  </si>
  <si>
    <t>1 Ton Dump H-10</t>
  </si>
  <si>
    <t>6 Wheel Dump H-30</t>
  </si>
  <si>
    <t>6 Wheel Dump H-20</t>
  </si>
  <si>
    <t>3/4 T Pickup H-2</t>
  </si>
  <si>
    <t>Utility Vehicle H-43</t>
  </si>
  <si>
    <t>6 Wheel Dump H-21</t>
  </si>
  <si>
    <t>Loader H-16</t>
  </si>
  <si>
    <t>6 Wheel Dump H-31</t>
  </si>
  <si>
    <t>Tractor H-41</t>
  </si>
  <si>
    <t>6 Wheel Dump H-25</t>
  </si>
  <si>
    <t>6 Wheel Dump H-24</t>
  </si>
  <si>
    <t>3/4 T Pickup H-6</t>
  </si>
  <si>
    <t>SUV H-1</t>
  </si>
  <si>
    <t>6 Wheel Dump H-34</t>
  </si>
  <si>
    <t>6 Wheel Dump H-28</t>
  </si>
  <si>
    <t>Cement Mixer</t>
  </si>
  <si>
    <t>Trailer, Paint</t>
  </si>
  <si>
    <t>6 Wheel Dump H-27</t>
  </si>
  <si>
    <t>6 Wheel Dump H-22</t>
  </si>
  <si>
    <t>Hotbox, Asphalt</t>
  </si>
  <si>
    <t>Fire Equip CRF</t>
  </si>
  <si>
    <t>Hazardous Materials Trailer</t>
  </si>
  <si>
    <t>EOL</t>
  </si>
  <si>
    <t>Equipment Trailer</t>
  </si>
  <si>
    <t>Traffic Pre-emption CRF</t>
  </si>
  <si>
    <t>Opticom Repair / Replace</t>
  </si>
  <si>
    <t>Hydraulic Rescue Tools (Jaws of Life)</t>
  </si>
  <si>
    <t>Access Control / Facility Monitoring</t>
  </si>
  <si>
    <t>Portable Radios</t>
  </si>
  <si>
    <t>Fire Suppression Hose</t>
  </si>
  <si>
    <t>Large Diameter Supply Hose</t>
  </si>
  <si>
    <t xml:space="preserve">Toxic Gas Monitoring Equipment </t>
  </si>
  <si>
    <t xml:space="preserve">Fire </t>
  </si>
  <si>
    <t>Ambulance CRF</t>
  </si>
  <si>
    <t>Automatic Rescue CPR Devices</t>
  </si>
  <si>
    <t>Cardiac Defibrillator/Monitor/Transmitter</t>
  </si>
  <si>
    <t>Fire Inspector Vehicle (111) (Used)</t>
  </si>
  <si>
    <t>Building Inspector Vehicle (184) (Used)</t>
  </si>
  <si>
    <t>Building Official Vehicle (166) (Used)</t>
  </si>
  <si>
    <t>15-20 yrs</t>
  </si>
  <si>
    <t>2026/27</t>
  </si>
  <si>
    <t>Heavy Rescue Vehicle R1</t>
  </si>
  <si>
    <t xml:space="preserve">25 yr </t>
  </si>
  <si>
    <t>Pickup (1 ton) Forestry Truck F2</t>
  </si>
  <si>
    <t>Pickup (1 ton) Forestry Truck F1</t>
  </si>
  <si>
    <t>100k (miles)</t>
  </si>
  <si>
    <t>.</t>
  </si>
  <si>
    <t>GIS CRF</t>
  </si>
  <si>
    <t>GIS Update &amp; Maintenance Program</t>
  </si>
  <si>
    <t>Community Development</t>
  </si>
  <si>
    <t>Communication CRF</t>
  </si>
  <si>
    <t>CAD/RMS Server replacement/Dispatch upgrade</t>
  </si>
  <si>
    <t>Communications</t>
  </si>
  <si>
    <t>Fire Dispatch, Station 1, Radio Base Stations</t>
  </si>
  <si>
    <t>Radio Base Stations</t>
  </si>
  <si>
    <t>Communications Recorder</t>
  </si>
  <si>
    <t>450 4x4</t>
  </si>
  <si>
    <t>Bld &amp; Grounds</t>
  </si>
  <si>
    <t>Revaluation CRF</t>
  </si>
  <si>
    <t>Revaluation</t>
  </si>
  <si>
    <t>Assessing</t>
  </si>
  <si>
    <t>YR 10</t>
  </si>
  <si>
    <t>YR 9</t>
  </si>
  <si>
    <t>YR 8</t>
  </si>
  <si>
    <t>YR 7</t>
  </si>
  <si>
    <t>YR 6</t>
  </si>
  <si>
    <t>YR 5</t>
  </si>
  <si>
    <t>YR 4</t>
  </si>
  <si>
    <t>YR 3</t>
  </si>
  <si>
    <t>YR 2</t>
  </si>
  <si>
    <t>YR 1</t>
  </si>
  <si>
    <t>Current Year</t>
  </si>
  <si>
    <t>Replacement Cost</t>
  </si>
  <si>
    <t>Vehicle Replacement Year</t>
  </si>
  <si>
    <t xml:space="preserve">Model </t>
  </si>
  <si>
    <t>Replace SCH</t>
  </si>
  <si>
    <t xml:space="preserve">Year </t>
  </si>
  <si>
    <t>MINOR PROJECTS</t>
  </si>
  <si>
    <t>Schedule 3</t>
  </si>
  <si>
    <t>CCTV Camera Equipment for Sewer System</t>
  </si>
  <si>
    <t xml:space="preserve">Manhole/Sewer Rehabilitation </t>
  </si>
  <si>
    <t>Replacement instrumentation controllers and probes</t>
  </si>
  <si>
    <t xml:space="preserve">changes have been made: Cost:   Year: FY    Scope:            </t>
  </si>
  <si>
    <t xml:space="preserve">  Design  Final</t>
  </si>
  <si>
    <t>Federal Funding</t>
  </si>
  <si>
    <t>H-29 Plow and spreader fit up</t>
  </si>
  <si>
    <t>Trailer for Hot Box</t>
  </si>
  <si>
    <t>Project: Sidewalk Construction:  DW Highway &amp; Woodbury Street</t>
  </si>
  <si>
    <t>Project same as reflected in prior CIP?  Yes:      No:  X</t>
  </si>
  <si>
    <t>Explanation and Need: See Attached Information Sheet</t>
  </si>
  <si>
    <t xml:space="preserve">   2022-23</t>
  </si>
  <si>
    <r>
      <t>Explanation and Need:</t>
    </r>
    <r>
      <rPr>
        <sz val="12"/>
        <rFont val="Times New Roman"/>
        <family val="1"/>
      </rPr>
      <t xml:space="preserve"> See Attached Information Sheet</t>
    </r>
  </si>
  <si>
    <t>Project: Sidewalk Construction:  DW Highway &amp; Baboosic Lake Road</t>
  </si>
  <si>
    <t>Explanation and Need:  See Attached Information Sheet</t>
  </si>
  <si>
    <t>Paving - DW Highway</t>
  </si>
  <si>
    <t xml:space="preserve">Stormwater Drainage Improvements </t>
  </si>
  <si>
    <t>Paving - Infrastructure Improvements - Gravel Roads</t>
  </si>
  <si>
    <t>Seaverns Bridge Canoe Launch Ramp Access Improvement</t>
  </si>
  <si>
    <t>Truck Cab &amp; Chassis - Peterbilt Tractor</t>
  </si>
  <si>
    <t>Truck Cab &amp; Chassis - International Tractor</t>
  </si>
  <si>
    <t>Transfer Station Loader</t>
  </si>
  <si>
    <t>Skid Steer Loader</t>
  </si>
  <si>
    <t>Pickup Trucks w/ Plow</t>
  </si>
  <si>
    <t xml:space="preserve">Project same as reflected in prior CIP?  Yes: X  No:  </t>
  </si>
  <si>
    <t>Project: Paving - Daniel Webster Highway</t>
  </si>
  <si>
    <t xml:space="preserve">Project same as reflected in prior CIP?  Yes: X No:  </t>
  </si>
  <si>
    <t xml:space="preserve">   Capital Reserve Fund  (20%) (Infrastructure CRF)</t>
  </si>
  <si>
    <t xml:space="preserve">   Capital Reserve Fund  (Infrastructure CRF)</t>
  </si>
  <si>
    <t xml:space="preserve">   Capital Reserve Fund (Infrastructure CRF)</t>
  </si>
  <si>
    <t>Project: Merrimack River Boat Ramp Access Improvement</t>
  </si>
  <si>
    <t>Project: Sidewalk Construction:  Baboosic Lake Road to Middle School</t>
  </si>
  <si>
    <t>Small pickup</t>
  </si>
  <si>
    <t>Turkey Hill Road Intersection Improvements</t>
  </si>
  <si>
    <t>Project: Turkey Hill Road Intersection Improvements</t>
  </si>
  <si>
    <t xml:space="preserve">Fire Command Vehicle </t>
  </si>
  <si>
    <t>Fire Command Vehicle</t>
  </si>
  <si>
    <t>Pond Dredging</t>
  </si>
  <si>
    <t>Dock Replacement</t>
  </si>
  <si>
    <t>Elevator</t>
  </si>
  <si>
    <t>Book Mobile</t>
  </si>
  <si>
    <t>Federal Aid</t>
  </si>
  <si>
    <t>State Aid</t>
  </si>
  <si>
    <t>Campus WIFI</t>
  </si>
  <si>
    <t>Baboosic Lake Road Sidewalk (Joppa Road to Madeline Bennett) (place holder) *</t>
  </si>
  <si>
    <t>* Included in CIP just in case we are a recipient of TAP Grant</t>
  </si>
  <si>
    <t>Netting Twardosky Field</t>
  </si>
  <si>
    <t>Athelitic Field CRF</t>
  </si>
  <si>
    <t>Paving - Infrastructure Improvements   ($750,000)</t>
  </si>
  <si>
    <t>N/A</t>
  </si>
  <si>
    <t xml:space="preserve">Project: </t>
  </si>
  <si>
    <r>
      <t>Explanation and Need:</t>
    </r>
    <r>
      <rPr>
        <sz val="12"/>
        <rFont val="Times New Roman"/>
        <family val="1"/>
      </rPr>
      <t xml:space="preserve"> </t>
    </r>
  </si>
  <si>
    <t xml:space="preserve">   2020-22</t>
  </si>
  <si>
    <t>2023-24</t>
  </si>
  <si>
    <t>Telephone Upgrade</t>
  </si>
  <si>
    <t>Voting Booths</t>
  </si>
  <si>
    <t>Motorcyle</t>
  </si>
  <si>
    <t>Function Hall Flooring</t>
  </si>
  <si>
    <t>Tennis Court resurfacing - Wasserman</t>
  </si>
  <si>
    <t>Function Hall basement Retro fit</t>
  </si>
  <si>
    <t>Town Hall Matthew Thornton Room Equipment</t>
  </si>
  <si>
    <t>Software</t>
  </si>
  <si>
    <t>Public Access Studio Equipment</t>
  </si>
  <si>
    <t>Public Access Studio Cameras and Video Switcher</t>
  </si>
  <si>
    <t>Cable Company HD Tier Upgrade</t>
  </si>
  <si>
    <t>Backup console fire/police</t>
  </si>
  <si>
    <t>Replace brick veneer siding</t>
  </si>
  <si>
    <t>Reconstruct Parking Lots (Lower PD and Adult Community Center)</t>
  </si>
  <si>
    <t>Wire Road Intersection Improvements (TYP, FY2027)</t>
  </si>
  <si>
    <t>Merrimack River Boat Ramp Access Improvement (Formally Griffin St)</t>
  </si>
  <si>
    <t>Daniel Webster &amp; Woodbury Sidewalks</t>
  </si>
  <si>
    <t>Public Safety Complex</t>
  </si>
  <si>
    <t>Relocate sewer connector under Everett Turnpike (FKA Exec. Pk. Pump Station)</t>
  </si>
  <si>
    <t>Wastewater CRF</t>
  </si>
  <si>
    <t>Sewer System Assesment Program</t>
  </si>
  <si>
    <t>ongoing</t>
  </si>
  <si>
    <t>2-Bobcat Skid Steer Loaders-compost facility</t>
  </si>
  <si>
    <t>Compost Screener</t>
  </si>
  <si>
    <t>Ford Explorer -Sewer Inspector</t>
  </si>
  <si>
    <t>Ford Explorer -Pretreatment Manager</t>
  </si>
  <si>
    <t>Cat 938 loader C-1-compost facility</t>
  </si>
  <si>
    <t>Cat 938 loader C-2-compost facility</t>
  </si>
  <si>
    <t>Cat 938 loader C-3-compost facility</t>
  </si>
  <si>
    <t>Ford Focus Assistant DPW</t>
  </si>
  <si>
    <t>Ford F-150 4X4- Maintenance</t>
  </si>
  <si>
    <t xml:space="preserve">Kenworth T-800 Roll Off truck-sludge hauling </t>
  </si>
  <si>
    <t>Ford F-250 4X4 Maintenance/plow vehicle</t>
  </si>
  <si>
    <t xml:space="preserve"> Chevrolet 350 Cut Away (Camera) Van-Sewer System CCTV &amp; Maintenance</t>
  </si>
  <si>
    <t>Husquvarna Zero Turn riding mower</t>
  </si>
  <si>
    <t>Exmark walk behind mower</t>
  </si>
  <si>
    <t>Update Sewer Rate Study</t>
  </si>
  <si>
    <t>Replace OEM lights with new LED lights in all plant buildings</t>
  </si>
  <si>
    <t>Emergency generator- Pearson Rd pump station</t>
  </si>
  <si>
    <t>Replace two sludge pumps</t>
  </si>
  <si>
    <t>10  yr</t>
  </si>
  <si>
    <t>20  yr</t>
  </si>
  <si>
    <t>Asphalt Milling attachment for H-43</t>
  </si>
  <si>
    <t>Athletic Field Groomer</t>
  </si>
  <si>
    <t>Ambulance 226</t>
  </si>
  <si>
    <t>Ambulance 233</t>
  </si>
  <si>
    <t>Ambulance 231</t>
  </si>
  <si>
    <t>10 yrs First Due</t>
  </si>
  <si>
    <t>Pumper  Engine E1</t>
  </si>
  <si>
    <t>Pumper  Engine E2</t>
  </si>
  <si>
    <t>20 yr EOL Review</t>
  </si>
  <si>
    <t>Pumper  Engine E3</t>
  </si>
  <si>
    <t>Pass Down from 10 yrsFirst Due</t>
  </si>
  <si>
    <t>Pumper  Engine E4</t>
  </si>
  <si>
    <t xml:space="preserve">Rescue 1  Breathing Air Cascade Replacement </t>
  </si>
  <si>
    <t>Fire Apparatus Computer Replacemnt</t>
  </si>
  <si>
    <t>Pumper Engine 5 Reserve</t>
  </si>
  <si>
    <t>Forestry Tanker Truck F3</t>
  </si>
  <si>
    <t>Boat Rigid Hull Inflatable</t>
  </si>
  <si>
    <t>Boat Inflatables</t>
  </si>
  <si>
    <t>Tower/Ladder Quint</t>
  </si>
  <si>
    <t>Rescue / Forestry UTV</t>
  </si>
  <si>
    <t>Prevention/Inspection/Education/Utility Vehicle</t>
  </si>
  <si>
    <t>162 SD SC Chassi Utility 1 (1 ton) (6 wheel)</t>
  </si>
  <si>
    <t>Fire House Software Upgrades</t>
  </si>
  <si>
    <t>Thermal Imaging / Night Vision Rescue Cameras</t>
  </si>
  <si>
    <t>Emergency Breathing Air (SCBA) Cascade System Replacement Replacements</t>
  </si>
  <si>
    <t>2017 to 2019</t>
  </si>
  <si>
    <t>2018 to 2019</t>
  </si>
  <si>
    <t>Special Operation Trailer EMS / Incident Command</t>
  </si>
  <si>
    <t>Gator Rescue / Forestry Vehicle Trailer</t>
  </si>
  <si>
    <t>Sidewalk</t>
  </si>
  <si>
    <t>Slate roof</t>
  </si>
  <si>
    <t>Drainage Trench by Children's windows</t>
  </si>
  <si>
    <t>Granite Steps</t>
  </si>
  <si>
    <r>
      <t xml:space="preserve">   </t>
    </r>
    <r>
      <rPr>
        <b/>
        <sz val="12"/>
        <rFont val="Times New Roman"/>
        <family val="1"/>
      </rPr>
      <t>State Grant (80% State Bridge Aid)</t>
    </r>
    <r>
      <rPr>
        <sz val="12"/>
        <rFont val="Times New Roman"/>
        <family val="1"/>
      </rPr>
      <t xml:space="preserve"> </t>
    </r>
  </si>
  <si>
    <t xml:space="preserve">   2023-24</t>
  </si>
  <si>
    <t xml:space="preserve">   2023-24 (Scheduled for Federal FY2027)</t>
  </si>
  <si>
    <t>Project: Police Station Siding</t>
  </si>
  <si>
    <t xml:space="preserve">Project same as reflected in prior CIP?  Yes:     No: X </t>
  </si>
  <si>
    <r>
      <t>Explanation and Need:</t>
    </r>
    <r>
      <rPr>
        <sz val="12"/>
        <rFont val="Times New Roman"/>
        <family val="1"/>
      </rPr>
      <t xml:space="preserve">  The brick veneer is falling off of the police station</t>
    </r>
  </si>
  <si>
    <t xml:space="preserve">Project: Reconstruc Parking lot at PD and Adult Comm. Center </t>
  </si>
  <si>
    <t xml:space="preserve">Project same as reflected in prior CIP?  Yes:     No:  X </t>
  </si>
  <si>
    <r>
      <t>Explanation and Need:</t>
    </r>
    <r>
      <rPr>
        <sz val="12"/>
        <rFont val="Times New Roman"/>
        <family val="1"/>
      </rPr>
      <t xml:space="preserve">  The PD Rear lot and ACC lots are failing and need to be reconstructed</t>
    </r>
  </si>
  <si>
    <t xml:space="preserve">Project same as reflected in prior CIP?  Yes:    No: X </t>
  </si>
  <si>
    <t>Project same as reflected in prior CIP?  Yes:    No:X</t>
  </si>
  <si>
    <t xml:space="preserve">been made: Cost:  X  Year:     Scope:     None:    (Check all that apply). </t>
  </si>
  <si>
    <r>
      <t>Explanation and Need:</t>
    </r>
    <r>
      <rPr>
        <sz val="12"/>
        <rFont val="Times New Roman"/>
        <family val="1"/>
      </rPr>
      <t xml:space="preserve"> Engineering level assistance to assist staff in developing a</t>
    </r>
  </si>
  <si>
    <t>comprehensive condition assesment of the sewer system with the goal of</t>
  </si>
  <si>
    <t>planning future rehabilitation and upgrade projects utilizing Town generated videos</t>
  </si>
  <si>
    <t>and rating criteria based on industry standards and incorporating into VUEWorks</t>
  </si>
  <si>
    <t>asset management software. Estimated project costs will be developed from this information</t>
  </si>
  <si>
    <t>starting with the most critical needs.</t>
  </si>
  <si>
    <t>Project: Library Baboosic Sign</t>
  </si>
  <si>
    <t xml:space="preserve">Project same as reflected in prior CIP?  Yes:   No: </t>
  </si>
  <si>
    <r>
      <t xml:space="preserve">Explanation and Need: </t>
    </r>
    <r>
      <rPr>
        <sz val="12"/>
        <rFont val="Times New Roman"/>
        <family val="1"/>
      </rPr>
      <t xml:space="preserve">Residents report they don't know what the library building is.  </t>
    </r>
  </si>
  <si>
    <t>Installation of small digital sign with "Library" at the Baboosic corner would clearly identify</t>
  </si>
  <si>
    <t>the building.</t>
  </si>
  <si>
    <t>Project: Replace Readerboard Sign at Northside</t>
  </si>
  <si>
    <t xml:space="preserve">Project same as reflected in prior CIP?  Yes:    No:  </t>
  </si>
  <si>
    <r>
      <t xml:space="preserve">Explanation and Need: </t>
    </r>
    <r>
      <rPr>
        <sz val="12"/>
        <rFont val="Times New Roman"/>
        <family val="1"/>
      </rPr>
      <t>Replacement of outdated and cumbersome Readerboard sign with</t>
    </r>
  </si>
  <si>
    <t>digital sign.</t>
  </si>
  <si>
    <t>Project: Library Bookmobile</t>
  </si>
  <si>
    <t xml:space="preserve">Project same as reflected in prior CIP?  Yes:  X  No: </t>
  </si>
  <si>
    <r>
      <t xml:space="preserve">Explanation and Need: </t>
    </r>
    <r>
      <rPr>
        <sz val="12"/>
        <rFont val="Times New Roman"/>
        <family val="1"/>
      </rPr>
      <t xml:space="preserve">The Library staff and Trustees recognize the need to provide </t>
    </r>
  </si>
  <si>
    <t xml:space="preserve">outreach services to residents who are home bound or are otherwise not able to come to </t>
  </si>
  <si>
    <t>the building. We can evaluate the possibility of using a professional vehicle to deliver materials</t>
  </si>
  <si>
    <t>or to provide off site library services.</t>
  </si>
  <si>
    <t>Project:  Library Slate Roof</t>
  </si>
  <si>
    <r>
      <t xml:space="preserve">Explanation and Need: </t>
    </r>
    <r>
      <rPr>
        <sz val="12"/>
        <rFont val="Times New Roman"/>
        <family val="1"/>
      </rPr>
      <t xml:space="preserve">Slate Roof needs to be repaired or replaced because of </t>
    </r>
  </si>
  <si>
    <t>leaks and ice dams.</t>
  </si>
  <si>
    <t>Project: New Library</t>
  </si>
  <si>
    <r>
      <t xml:space="preserve">Explanation and Need: </t>
    </r>
    <r>
      <rPr>
        <sz val="12"/>
        <rFont val="Times New Roman"/>
        <family val="1"/>
      </rPr>
      <t xml:space="preserve">Merrimack has outgrown the 1979 library addition. </t>
    </r>
  </si>
  <si>
    <t xml:space="preserve">Placeholder for new construction dependent on updated evaluation - see CIP for Library </t>
  </si>
  <si>
    <t>Evaluation.</t>
  </si>
  <si>
    <t>Project: Library Evaluation</t>
  </si>
  <si>
    <r>
      <t xml:space="preserve">Explanation and Need: </t>
    </r>
    <r>
      <rPr>
        <sz val="12"/>
        <rFont val="Times New Roman"/>
        <family val="1"/>
      </rPr>
      <t>Merrimack has outgrown the 1979 library addition. The staff and</t>
    </r>
  </si>
  <si>
    <t xml:space="preserve">Trustees will look to hire an outside firm to evaluate the space needs that may include a </t>
  </si>
  <si>
    <t>renovation, addition or new building construction.  This evaluation will include consideration of</t>
  </si>
  <si>
    <t>staffing levels needed for service goals that will benefit our community.</t>
  </si>
  <si>
    <t>Project: Library Sidewalk Replacement</t>
  </si>
  <si>
    <r>
      <t>Explanation and Need:</t>
    </r>
    <r>
      <rPr>
        <sz val="12"/>
        <rFont val="Times New Roman"/>
        <family val="1"/>
      </rPr>
      <t xml:space="preserve"> replacement of all library sidewalks: along parking lot side of building; </t>
    </r>
  </si>
  <si>
    <t>Baboosic side and corner; DW side of building</t>
  </si>
  <si>
    <t>May coincide with future renovation proejcts</t>
  </si>
  <si>
    <t>Project: Library Elevator</t>
  </si>
  <si>
    <r>
      <t>Explanation and Need:</t>
    </r>
    <r>
      <rPr>
        <sz val="12"/>
        <rFont val="Times New Roman"/>
        <family val="1"/>
      </rPr>
      <t xml:space="preserve"> replacement of elevator</t>
    </r>
  </si>
  <si>
    <t>May coincide with future renovation projects.</t>
  </si>
  <si>
    <t>Project: Library DW Trench Drain Evaluation/Repair</t>
  </si>
  <si>
    <r>
      <t>Explanation and Need:</t>
    </r>
    <r>
      <rPr>
        <sz val="12"/>
        <rFont val="Times New Roman"/>
        <family val="1"/>
      </rPr>
      <t xml:space="preserve"> With flooding 2 consecutive years 2016 &amp; 2017 during heavy</t>
    </r>
  </si>
  <si>
    <t>summer rains, the drain in the trench should be evaluated to determine a better</t>
  </si>
  <si>
    <t>configuration to prevent additional future flooding of the Children's Room</t>
  </si>
  <si>
    <t>Coordinate with Town's proposed Stormwater Drain evaluation project?</t>
  </si>
  <si>
    <t>Project: Library DW Steps Replacement/Repair</t>
  </si>
  <si>
    <r>
      <t>Explanation and Need:</t>
    </r>
    <r>
      <rPr>
        <sz val="12"/>
        <rFont val="Times New Roman"/>
        <family val="1"/>
      </rPr>
      <t xml:space="preserve"> Library granite steps at DW entrance are uneven; </t>
    </r>
  </si>
  <si>
    <t>with steps that were installed later; Iron railing is loose.</t>
  </si>
  <si>
    <t>Project: Children's Room Window Replacement and Reconfiguration</t>
  </si>
  <si>
    <r>
      <t>Explanation and Need:</t>
    </r>
    <r>
      <rPr>
        <sz val="12"/>
        <rFont val="Times New Roman"/>
        <family val="1"/>
      </rPr>
      <t xml:space="preserve"> The Children's Room windows have flooded during heavy rains two </t>
    </r>
  </si>
  <si>
    <t>years in a row.  These windows are below street level and border a trench with a drain.</t>
  </si>
  <si>
    <t>When the drain clogs or is slow to empty, the water in the trench rises and spills into the room.</t>
  </si>
  <si>
    <t>We propose hiring a contractor to build up the bottom wall and design and install new, smaller</t>
  </si>
  <si>
    <t>windows that are higher than the flood line.</t>
  </si>
  <si>
    <t>Athelic Field CRF</t>
  </si>
  <si>
    <t>Reconstruct Parking Lots (Fire station)</t>
  </si>
  <si>
    <t>HVAC (Town Hall &amp; PD)</t>
  </si>
  <si>
    <t>Pool Car</t>
  </si>
  <si>
    <t>HVAC (Central Station)</t>
  </si>
  <si>
    <t>O'Gara Drive renovations</t>
  </si>
  <si>
    <t>Budget/warrant article?</t>
  </si>
  <si>
    <t>Reconstruct Parking Lot (MYA)</t>
  </si>
  <si>
    <t>Children Room Windows</t>
  </si>
  <si>
    <t>Sign</t>
  </si>
  <si>
    <t>Reader Boards</t>
  </si>
  <si>
    <t>Schedule 1</t>
  </si>
  <si>
    <t>PROJECTED MUNICIPAL PROPERTY TAX IMPACT</t>
  </si>
  <si>
    <t>Capital Expenditures</t>
  </si>
  <si>
    <t>2011-12</t>
  </si>
  <si>
    <t>2012-13</t>
  </si>
  <si>
    <t>2013-14</t>
  </si>
  <si>
    <t>2014-15</t>
  </si>
  <si>
    <t>2015-16</t>
  </si>
  <si>
    <t>2016-17</t>
  </si>
  <si>
    <t>Debt service on outstanding bonds</t>
  </si>
  <si>
    <t>Transfer to capital reserve funds</t>
  </si>
  <si>
    <t>Issuance of New Debt (see below)</t>
  </si>
  <si>
    <t>Total property tax financing of capital expenditures</t>
  </si>
  <si>
    <t>CIP Major Projects Issuance of New Debt</t>
  </si>
  <si>
    <t>Highway Garage - Replacement (20 Yr)</t>
  </si>
  <si>
    <t>SLE Mayflower &amp; McQuestion Rds (15 YRS)</t>
  </si>
  <si>
    <t>Library (30 Yr)</t>
  </si>
  <si>
    <t>Total property tax financing of CIP major projects</t>
  </si>
  <si>
    <t>Capital Reserve Funding</t>
  </si>
  <si>
    <t>Historical Funding of CRF</t>
  </si>
  <si>
    <t>Historic Funding</t>
  </si>
  <si>
    <t>Projected Funding</t>
  </si>
  <si>
    <t xml:space="preserve">Capital Reserve Fund </t>
  </si>
  <si>
    <t>balance 7/1/08</t>
  </si>
  <si>
    <t>2001-02</t>
  </si>
  <si>
    <t>2002-03</t>
  </si>
  <si>
    <t>2003-04</t>
  </si>
  <si>
    <t>2004-05</t>
  </si>
  <si>
    <t>2005-06</t>
  </si>
  <si>
    <t>2006-07</t>
  </si>
  <si>
    <t>2008-09</t>
  </si>
  <si>
    <t>2009-10</t>
  </si>
  <si>
    <t>2010-11</t>
  </si>
  <si>
    <t>Ambulance</t>
  </si>
  <si>
    <t>Athletic Field Development</t>
  </si>
  <si>
    <t>Bridge Replacement *</t>
  </si>
  <si>
    <t>Communications Equipment</t>
  </si>
  <si>
    <t>Drainage Improvements *</t>
  </si>
  <si>
    <t>DW Highway Intersection Improvements</t>
  </si>
  <si>
    <t>Fire Equipment</t>
  </si>
  <si>
    <t>Highway Equipment</t>
  </si>
  <si>
    <t>Land Bank</t>
  </si>
  <si>
    <t>Landfill</t>
  </si>
  <si>
    <t>Library Construction</t>
  </si>
  <si>
    <t>Library Bld Maintenance</t>
  </si>
  <si>
    <t>Northwest Fire Station ***</t>
  </si>
  <si>
    <t>Playground Equipment</t>
  </si>
  <si>
    <t>Real Estate Reappraisal</t>
  </si>
  <si>
    <t>Road Improvements</t>
  </si>
  <si>
    <t>Salt Shed</t>
  </si>
  <si>
    <t>Sewer Line Extension</t>
  </si>
  <si>
    <t>Sidewalks and Bike Paths *</t>
  </si>
  <si>
    <t xml:space="preserve">Fire Station </t>
  </si>
  <si>
    <t>GIS</t>
  </si>
  <si>
    <t>Traffic Signal Pre-emption System</t>
  </si>
  <si>
    <t>Wastewater Treatment Facility**</t>
  </si>
  <si>
    <t>Wastewater Treatment System**</t>
  </si>
  <si>
    <t>Capital Reserve Fund Transfers</t>
  </si>
  <si>
    <t>Expendable Trust Funds</t>
  </si>
  <si>
    <t>Milfoil</t>
  </si>
  <si>
    <t xml:space="preserve">Total property tax financing </t>
  </si>
  <si>
    <t>Sewer Fund</t>
  </si>
  <si>
    <t xml:space="preserve">Sewer Infrastructure Improvements </t>
  </si>
  <si>
    <t>Total CRF &amp; Expandable Trust Funds</t>
  </si>
  <si>
    <t>Breakdown of Funding</t>
  </si>
  <si>
    <t>General Fund Expandable Trust</t>
  </si>
  <si>
    <t>General Fund Capital Reserve Deposits</t>
  </si>
  <si>
    <t>Sewer Fund Capital Reserve Deposits</t>
  </si>
  <si>
    <t>Capital Reserve Spending</t>
  </si>
  <si>
    <t>Historical Spending of CRF</t>
  </si>
  <si>
    <t>Projected Spending</t>
  </si>
  <si>
    <t>balance 7/1/07</t>
  </si>
  <si>
    <t>2007-08</t>
  </si>
  <si>
    <t>Bridge Replacement</t>
  </si>
  <si>
    <t>Drainage Improvements</t>
  </si>
  <si>
    <t xml:space="preserve">Library Roof </t>
  </si>
  <si>
    <t>Northwest Fire Station</t>
  </si>
  <si>
    <t>Sidewalks</t>
  </si>
  <si>
    <t>South Merrimack Fire Station</t>
  </si>
  <si>
    <t>WWT Facility CRF</t>
  </si>
  <si>
    <t>WWT System CRF</t>
  </si>
  <si>
    <t>Total property tax financing of capital reserve fund transfers</t>
  </si>
  <si>
    <t>Public Safety Complex(20 Yr)</t>
  </si>
  <si>
    <t>Bridge Replacement - US 3 (DW Highway)/Baboosic Brook  ($3.320,000)</t>
  </si>
  <si>
    <t xml:space="preserve">Daniel Webster &amp; Baboosic Lake Sidewalks (place holder) * </t>
  </si>
  <si>
    <t>Replace the South Merrimack, District Fire Station and Police Station</t>
  </si>
  <si>
    <t>1. Description of Project: Public Safety Complex</t>
  </si>
  <si>
    <t xml:space="preserve">The replacement of the South Fire Station is urgent.  The Police department is outgrowing the current station.  The two departments are looking to have a space needs study completed in the upcoming fiscal year. So that a Public Safety Complex could be accurately sized.
</t>
  </si>
  <si>
    <t xml:space="preserve">The South Fire Station originally constructed in 1973 as a two bay garage to house only fire apparatus.  This station was expanded in the 1987 to included living quarters for 3 Fire personal.  The Police Station is made up of two indivdual builds that have a common entry way built when the police department was relocated there in the 1994.  The first was constructed in 1960 and the second was built in 1975.  </t>
  </si>
  <si>
    <t>Merrimack has had steady growth since these facilities were first open.  Some of the latest growth includes: The Merrimack Premium Outlet Mall, Nanocomp, Laidlaw Freight, and future build out in the North end of the community.  In addition with the age of these facilities it is hard to expand to due the fact that both of these locations are in Residentail areas and there is no availabel land surronding these facilities.</t>
  </si>
  <si>
    <t xml:space="preserve">The construction of a new Public Safety Complex would allow the town's first responders to be colocated in an area of town where access to the major roads is easily available.   </t>
  </si>
  <si>
    <r>
      <rPr>
        <sz val="10"/>
        <color rgb="FFFF0000"/>
        <rFont val="Times New Roman"/>
        <family val="1"/>
      </rPr>
      <t>II - Necessary</t>
    </r>
  </si>
  <si>
    <r>
      <rPr>
        <sz val="10"/>
        <color rgb="FFFF0000"/>
        <rFont val="Times New Roman"/>
        <family val="1"/>
      </rPr>
      <t>III - Desirable
III - Desirable</t>
    </r>
  </si>
  <si>
    <r>
      <rPr>
        <sz val="10"/>
        <color rgb="FFFF0000"/>
        <rFont val="Times New Roman"/>
        <family val="1"/>
      </rPr>
      <t>III - Desirable</t>
    </r>
  </si>
  <si>
    <r>
      <rPr>
        <sz val="10"/>
        <color rgb="FFFF0000"/>
        <rFont val="Times New Roman"/>
        <family val="1"/>
      </rPr>
      <t>IV - Deferrable</t>
    </r>
  </si>
  <si>
    <r>
      <rPr>
        <sz val="10"/>
        <color rgb="FFFF0000"/>
        <rFont val="Times New Roman"/>
        <family val="1"/>
      </rPr>
      <t>V - Premature</t>
    </r>
  </si>
  <si>
    <t>I - Urgent</t>
  </si>
  <si>
    <t>II - Necessary</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</si>
</sst>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2" formatCode="_(&quot;$&quot;* #,##0_);_(&quot;$&quot;* \(#,##0\);_(&quot;$&quot;* &quot;-&quot;_);_(@_)"/>
    <numFmt numFmtId="41" formatCode="_(* #,##0_);_(* \(#,##0\);_(* &quot;-&quot;_);_(@_)"/>
    <numFmt numFmtId="164" formatCode="0_);\(0\)"/>
  </numFmts>
  <fonts count="86" x14ac:knownFonts="1">
    <font>
      <sz val="10"/>
      <name val="Arial"/>
    </font>
    <font>
      <b/>
      <sz val="12"/>
      <name val="Times New Roman"/>
      <family val="1"/>
    </font>
    <font>
      <sz val="12"/>
      <name val="Times New Roman"/>
      <family val="1"/>
    </font>
    <font>
      <u/>
      <sz val="12"/>
      <name val="Times New Roman"/>
      <family val="1"/>
    </font>
    <font>
      <sz val="12"/>
      <color indexed="10"/>
      <name val="Times New Roman"/>
      <family val="1"/>
    </font>
    <font>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sz val="10"/>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b/>
      <sz val="10"/>
      <color indexed="63"/>
      <name val="Arial"/>
      <family val="2"/>
    </font>
    <font>
      <b/>
      <sz val="18"/>
      <color indexed="56"/>
      <name val="Cambria"/>
      <family val="2"/>
    </font>
    <font>
      <b/>
      <sz val="10"/>
      <color indexed="8"/>
      <name val="Arial"/>
      <family val="2"/>
    </font>
    <font>
      <sz val="10"/>
      <color indexed="10"/>
      <name val="Arial"/>
      <family val="2"/>
    </font>
    <font>
      <sz val="10"/>
      <name val="Courier"/>
      <family val="3"/>
    </font>
    <font>
      <sz val="10"/>
      <name val="Courier"/>
      <family val="3"/>
    </font>
    <font>
      <sz val="8"/>
      <name val="Courier"/>
      <family val="3"/>
    </font>
    <font>
      <b/>
      <i/>
      <sz val="10"/>
      <name val="Times New Roman"/>
      <family val="1"/>
    </font>
    <font>
      <b/>
      <sz val="10"/>
      <name val="Times New Roman"/>
      <family val="1"/>
    </font>
    <font>
      <b/>
      <u/>
      <sz val="10"/>
      <name val="Times New Roman"/>
      <family val="1"/>
    </font>
    <font>
      <b/>
      <sz val="10"/>
      <color indexed="12"/>
      <name val="Times New Roman"/>
      <family val="1"/>
    </font>
    <font>
      <b/>
      <sz val="10"/>
      <color indexed="17"/>
      <name val="Times New Roman"/>
      <family val="1"/>
    </font>
    <font>
      <b/>
      <sz val="10"/>
      <color indexed="10"/>
      <name val="Times New Roman"/>
      <family val="1"/>
    </font>
    <font>
      <b/>
      <sz val="10"/>
      <color indexed="53"/>
      <name val="Times New Roman"/>
      <family val="1"/>
    </font>
    <font>
      <b/>
      <sz val="10"/>
      <color indexed="16"/>
      <name val="Times New Roman"/>
      <family val="1"/>
    </font>
    <font>
      <b/>
      <sz val="10"/>
      <color indexed="61"/>
      <name val="Times New Roman"/>
      <family val="1"/>
    </font>
    <font>
      <b/>
      <sz val="10"/>
      <color indexed="52"/>
      <name val="Times New Roman"/>
      <family val="1"/>
    </font>
    <font>
      <b/>
      <i/>
      <sz val="10"/>
      <color indexed="17"/>
      <name val="Times New Roman"/>
      <family val="1"/>
    </font>
    <font>
      <b/>
      <u/>
      <sz val="10"/>
      <color indexed="17"/>
      <name val="Times New Roman"/>
      <family val="1"/>
    </font>
    <font>
      <b/>
      <sz val="10"/>
      <color indexed="19"/>
      <name val="Times New Roman"/>
      <family val="1"/>
    </font>
    <font>
      <b/>
      <sz val="10"/>
      <color indexed="8"/>
      <name val="Times New Roman"/>
      <family val="1"/>
    </font>
    <font>
      <b/>
      <sz val="10"/>
      <color indexed="14"/>
      <name val="Times New Roman"/>
      <family val="1"/>
    </font>
    <font>
      <sz val="10"/>
      <name val="Times New Roman"/>
      <family val="1"/>
    </font>
    <font>
      <u val="singleAccounting"/>
      <sz val="12"/>
      <name val="Times New Roman"/>
      <family val="1"/>
    </font>
    <font>
      <b/>
      <u val="singleAccounting"/>
      <sz val="10"/>
      <color indexed="17"/>
      <name val="Times New Roman"/>
      <family val="1"/>
    </font>
    <font>
      <b/>
      <i/>
      <u val="singleAccounting"/>
      <sz val="10"/>
      <color indexed="17"/>
      <name val="Times New Roman"/>
      <family val="1"/>
    </font>
    <font>
      <b/>
      <i/>
      <sz val="10"/>
      <color indexed="12"/>
      <name val="Times New Roman"/>
      <family val="1"/>
    </font>
    <font>
      <b/>
      <sz val="10"/>
      <name val="Arial"/>
      <family val="2"/>
    </font>
    <font>
      <b/>
      <u val="singleAccounting"/>
      <sz val="10"/>
      <name val="Times New Roman"/>
      <family val="1"/>
    </font>
    <font>
      <b/>
      <u val="singleAccounting"/>
      <sz val="10"/>
      <color indexed="14"/>
      <name val="Times New Roman"/>
      <family val="1"/>
    </font>
    <font>
      <b/>
      <u/>
      <sz val="10"/>
      <color indexed="14"/>
      <name val="Times New Roman"/>
      <family val="1"/>
    </font>
    <font>
      <b/>
      <u val="singleAccounting"/>
      <sz val="10"/>
      <color indexed="12"/>
      <name val="Times New Roman"/>
      <family val="1"/>
    </font>
    <font>
      <sz val="10"/>
      <color indexed="52"/>
      <name val="Times New Roman"/>
      <family val="1"/>
    </font>
    <font>
      <b/>
      <sz val="10"/>
      <name val="Courier"/>
      <family val="3"/>
    </font>
    <font>
      <b/>
      <u/>
      <sz val="10"/>
      <color indexed="8"/>
      <name val="Times New Roman"/>
      <family val="1"/>
    </font>
    <font>
      <b/>
      <strike/>
      <sz val="10"/>
      <name val="Times New Roman"/>
      <family val="1"/>
    </font>
    <font>
      <b/>
      <strike/>
      <sz val="10"/>
      <color indexed="12"/>
      <name val="Times New Roman"/>
      <family val="1"/>
    </font>
    <font>
      <b/>
      <sz val="10"/>
      <color rgb="FF0000FF"/>
      <name val="Times New Roman"/>
      <family val="1"/>
    </font>
    <font>
      <b/>
      <i/>
      <sz val="10"/>
      <color rgb="FF0000FF"/>
      <name val="Times New Roman"/>
      <family val="1"/>
    </font>
    <font>
      <b/>
      <sz val="10"/>
      <color rgb="FFFF9900"/>
      <name val="Times New Roman"/>
      <family val="1"/>
    </font>
    <font>
      <b/>
      <sz val="10"/>
      <color rgb="FF008000"/>
      <name val="Times New Roman"/>
      <family val="1"/>
    </font>
    <font>
      <b/>
      <sz val="10"/>
      <color rgb="FFFF00FF"/>
      <name val="Times New Roman"/>
      <family val="1"/>
    </font>
    <font>
      <b/>
      <sz val="10"/>
      <color theme="8"/>
      <name val="Times New Roman"/>
      <family val="1"/>
    </font>
    <font>
      <b/>
      <sz val="10"/>
      <color rgb="FF0033CC"/>
      <name val="Times New Roman"/>
      <family val="1"/>
    </font>
    <font>
      <b/>
      <sz val="10"/>
      <color rgb="FF4DA8C5"/>
      <name val="Times New Roman"/>
      <family val="1"/>
    </font>
    <font>
      <b/>
      <sz val="10"/>
      <color rgb="FFFF6600"/>
      <name val="Times New Roman"/>
      <family val="1"/>
    </font>
    <font>
      <b/>
      <sz val="10"/>
      <color rgb="FF808000"/>
      <name val="Times New Roman"/>
      <family val="1"/>
    </font>
    <font>
      <b/>
      <strike/>
      <sz val="10"/>
      <color rgb="FF0033CC"/>
      <name val="Times New Roman"/>
      <family val="1"/>
    </font>
    <font>
      <sz val="10"/>
      <color rgb="FF0000FF"/>
      <name val="Arial"/>
      <family val="2"/>
    </font>
    <font>
      <b/>
      <strike/>
      <sz val="10"/>
      <color rgb="FF0000FF"/>
      <name val="Times New Roman"/>
      <family val="1"/>
    </font>
    <font>
      <b/>
      <sz val="10"/>
      <color theme="9"/>
      <name val="Times New Roman"/>
      <family val="1"/>
    </font>
    <font>
      <b/>
      <sz val="10"/>
      <color rgb="FFFF0000"/>
      <name val="Times New Roman"/>
      <family val="1"/>
    </font>
    <font>
      <b/>
      <sz val="10"/>
      <color rgb="FF00B050"/>
      <name val="Times New Roman"/>
      <family val="1"/>
    </font>
    <font>
      <b/>
      <sz val="10"/>
      <color rgb="FF7030A0"/>
      <name val="Times New Roman"/>
      <family val="1"/>
    </font>
    <font>
      <b/>
      <u val="singleAccounting"/>
      <sz val="10"/>
      <color rgb="FFFF00FF"/>
      <name val="Times New Roman"/>
      <family val="1"/>
    </font>
    <font>
      <b/>
      <i/>
      <sz val="12"/>
      <name val="Times New Roman"/>
      <family val="1"/>
    </font>
    <font>
      <b/>
      <i/>
      <u/>
      <sz val="12"/>
      <name val="Times New Roman"/>
      <family val="1"/>
    </font>
    <font>
      <b/>
      <u/>
      <sz val="12"/>
      <name val="Times New Roman"/>
      <family val="1"/>
    </font>
    <font>
      <b/>
      <u val="singleAccounting"/>
      <sz val="12"/>
      <name val="Times New Roman"/>
      <family val="1"/>
    </font>
    <font>
      <b/>
      <sz val="10"/>
      <color indexed="12"/>
      <name val="Arial"/>
      <family val="2"/>
    </font>
    <font>
      <b/>
      <sz val="10"/>
      <color indexed="10"/>
      <name val="Arial"/>
      <family val="2"/>
    </font>
    <font>
      <b/>
      <sz val="10"/>
      <color indexed="60"/>
      <name val="Arial"/>
      <family val="2"/>
    </font>
    <font>
      <b/>
      <sz val="12"/>
      <color indexed="10"/>
      <name val="Times New Roman"/>
      <family val="1"/>
    </font>
    <font>
      <b/>
      <u/>
      <sz val="12"/>
      <color indexed="10"/>
      <name val="Times New Roman"/>
      <family val="1"/>
    </font>
    <font>
      <b/>
      <u val="singleAccounting"/>
      <sz val="12"/>
      <color indexed="10"/>
      <name val="Times New Roman"/>
      <family val="1"/>
    </font>
    <font>
      <u/>
      <sz val="12"/>
      <color indexed="10"/>
      <name val="Times New Roman"/>
      <family val="1"/>
    </font>
    <font>
      <sz val="10"/>
      <color rgb="FFFF0000"/>
      <name val="Times New Roman"/>
      <family val="1"/>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FF99"/>
        <bgColor indexed="64"/>
      </patternFill>
    </fill>
    <fill>
      <patternFill patternType="solid">
        <fgColor rgb="FFCCFFCC"/>
        <bgColor indexed="64"/>
      </patternFill>
    </fill>
  </fills>
  <borders count="9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double">
        <color indexed="64"/>
      </bottom>
      <diagonal/>
    </border>
    <border>
      <left style="thin">
        <color indexed="64"/>
      </left>
      <right/>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top style="double">
        <color indexed="64"/>
      </top>
      <bottom style="thick">
        <color indexed="64"/>
      </bottom>
      <diagonal/>
    </border>
    <border>
      <left style="thin">
        <color indexed="64"/>
      </left>
      <right/>
      <top style="double">
        <color indexed="64"/>
      </top>
      <bottom style="thick">
        <color indexed="64"/>
      </bottom>
      <diagonal/>
    </border>
    <border>
      <left/>
      <right/>
      <top style="thin">
        <color indexed="64"/>
      </top>
      <bottom style="double">
        <color indexed="64"/>
      </bottom>
      <diagonal/>
    </border>
  </borders>
  <cellStyleXfs count="50">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6" fillId="12"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9" borderId="0" applyNumberFormat="0" applyBorder="0" applyAlignment="0" applyProtection="0"/>
    <xf numFmtId="0" fontId="7" fillId="3" borderId="0" applyNumberFormat="0" applyBorder="0" applyAlignment="0" applyProtection="0"/>
    <xf numFmtId="0" fontId="8" fillId="20" borderId="1" applyNumberFormat="0" applyAlignment="0" applyProtection="0"/>
    <xf numFmtId="0" fontId="9"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37" fontId="24" fillId="0" borderId="0"/>
    <xf numFmtId="37" fontId="23" fillId="0" borderId="0"/>
    <xf numFmtId="0" fontId="10" fillId="0" borderId="0"/>
    <xf numFmtId="0" fontId="10" fillId="0" borderId="0"/>
    <xf numFmtId="37" fontId="24" fillId="0" borderId="0"/>
    <xf numFmtId="37" fontId="23" fillId="0" borderId="0"/>
    <xf numFmtId="0" fontId="10" fillId="0" borderId="0"/>
    <xf numFmtId="0" fontId="10" fillId="0" borderId="0"/>
    <xf numFmtId="0" fontId="10" fillId="23" borderId="7" applyNumberFormat="0" applyFont="0" applyAlignment="0" applyProtection="0"/>
    <xf numFmtId="0" fontId="19" fillId="20" borderId="8" applyNumberForma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1141">
    <xf numFmtId="0" fontId="0" fillId="0" borderId="0" xfId="0"/>
    <xf numFmtId="37" fontId="27" fillId="0" borderId="0" xfId="42" applyFont="1" applyFill="1" applyBorder="1"/>
    <xf numFmtId="37" fontId="27" fillId="0" borderId="0" xfId="42" applyFont="1" applyFill="1" applyBorder="1" applyAlignment="1">
      <alignment horizontal="left"/>
    </xf>
    <xf numFmtId="37" fontId="28" fillId="0" borderId="0" xfId="42" applyFont="1" applyFill="1" applyBorder="1" applyAlignment="1" applyProtection="1">
      <alignment horizontal="right"/>
    </xf>
    <xf numFmtId="37" fontId="27" fillId="0" borderId="0" xfId="42" applyFont="1" applyFill="1" applyBorder="1" applyAlignment="1" applyProtection="1">
      <alignment horizontal="left"/>
    </xf>
    <xf numFmtId="37" fontId="28" fillId="0" borderId="0" xfId="42" applyFont="1" applyFill="1" applyBorder="1" applyAlignment="1" applyProtection="1">
      <alignment horizontal="center" vertical="center"/>
    </xf>
    <xf numFmtId="37" fontId="28" fillId="0" borderId="0" xfId="42" applyFont="1" applyFill="1" applyBorder="1" applyAlignment="1">
      <alignment horizontal="center"/>
    </xf>
    <xf numFmtId="41" fontId="29" fillId="0" borderId="10" xfId="42" applyNumberFormat="1" applyFont="1" applyFill="1" applyBorder="1" applyAlignment="1">
      <alignment horizontal="center"/>
    </xf>
    <xf numFmtId="37" fontId="27" fillId="0" borderId="0" xfId="42" applyFont="1" applyFill="1" applyBorder="1" applyAlignment="1">
      <alignment horizontal="right" vertical="center"/>
    </xf>
    <xf numFmtId="37" fontId="27" fillId="0" borderId="0" xfId="42" applyFont="1" applyFill="1" applyBorder="1" applyAlignment="1">
      <alignment horizontal="center" vertical="center"/>
    </xf>
    <xf numFmtId="41" fontId="30" fillId="0" borderId="0" xfId="42" applyNumberFormat="1" applyFont="1" applyFill="1" applyBorder="1" applyAlignment="1" applyProtection="1"/>
    <xf numFmtId="41" fontId="27" fillId="0" borderId="13" xfId="42" applyNumberFormat="1" applyFont="1" applyFill="1" applyBorder="1" applyAlignment="1" applyProtection="1"/>
    <xf numFmtId="37" fontId="29" fillId="0" borderId="0" xfId="42" applyFont="1" applyFill="1" applyBorder="1"/>
    <xf numFmtId="41" fontId="27" fillId="0" borderId="0" xfId="42" applyNumberFormat="1" applyFont="1" applyFill="1" applyBorder="1" applyAlignment="1">
      <alignment horizontal="center"/>
    </xf>
    <xf numFmtId="41" fontId="27" fillId="0" borderId="12" xfId="42" applyNumberFormat="1" applyFont="1" applyFill="1" applyBorder="1" applyAlignment="1">
      <alignment horizontal="center"/>
    </xf>
    <xf numFmtId="41" fontId="27" fillId="0" borderId="13" xfId="42" applyNumberFormat="1" applyFont="1" applyFill="1" applyBorder="1" applyAlignment="1">
      <alignment horizontal="center"/>
    </xf>
    <xf numFmtId="3" fontId="29" fillId="0" borderId="13" xfId="42" applyNumberFormat="1" applyFont="1" applyFill="1" applyBorder="1" applyAlignment="1">
      <alignment horizontal="right"/>
    </xf>
    <xf numFmtId="41" fontId="33" fillId="0" borderId="13" xfId="42" applyNumberFormat="1" applyFont="1" applyFill="1" applyBorder="1" applyAlignment="1">
      <alignment horizontal="center"/>
    </xf>
    <xf numFmtId="37" fontId="34" fillId="0" borderId="0" xfId="42" applyFont="1" applyFill="1" applyBorder="1"/>
    <xf numFmtId="3" fontId="35" fillId="0" borderId="13" xfId="42" applyNumberFormat="1" applyFont="1" applyFill="1" applyBorder="1" applyAlignment="1">
      <alignment horizontal="right"/>
    </xf>
    <xf numFmtId="37" fontId="27" fillId="0" borderId="16" xfId="42" applyFont="1" applyFill="1" applyBorder="1" applyAlignment="1" applyProtection="1">
      <alignment horizontal="left" vertical="center" wrapText="1"/>
    </xf>
    <xf numFmtId="41" fontId="29" fillId="0" borderId="0" xfId="42" applyNumberFormat="1" applyFont="1" applyFill="1" applyBorder="1"/>
    <xf numFmtId="37" fontId="27" fillId="0" borderId="0" xfId="42" applyFont="1" applyFill="1" applyBorder="1" applyAlignment="1">
      <alignment horizontal="right"/>
    </xf>
    <xf numFmtId="37" fontId="1" fillId="0" borderId="0" xfId="42" applyFont="1" applyFill="1" applyBorder="1" applyAlignment="1">
      <alignment horizontal="left"/>
    </xf>
    <xf numFmtId="37" fontId="30" fillId="0" borderId="0" xfId="42" applyFont="1" applyFill="1" applyBorder="1"/>
    <xf numFmtId="41" fontId="27" fillId="0" borderId="0" xfId="42" applyNumberFormat="1" applyFont="1" applyFill="1" applyBorder="1"/>
    <xf numFmtId="37" fontId="27" fillId="0" borderId="17" xfId="42" applyFont="1" applyFill="1" applyBorder="1" applyAlignment="1">
      <alignment horizontal="right"/>
    </xf>
    <xf numFmtId="37" fontId="27" fillId="0" borderId="17" xfId="42" applyFont="1" applyFill="1" applyBorder="1" applyAlignment="1" applyProtection="1">
      <alignment horizontal="left"/>
    </xf>
    <xf numFmtId="37" fontId="27" fillId="0" borderId="17" xfId="42" applyFont="1" applyFill="1" applyBorder="1" applyAlignment="1">
      <alignment horizontal="left"/>
    </xf>
    <xf numFmtId="37" fontId="27" fillId="0" borderId="17" xfId="42" applyFont="1" applyFill="1" applyBorder="1" applyAlignment="1">
      <alignment horizontal="center" vertical="center"/>
    </xf>
    <xf numFmtId="37" fontId="30" fillId="0" borderId="17" xfId="42" applyFont="1" applyFill="1" applyBorder="1"/>
    <xf numFmtId="41" fontId="37" fillId="0" borderId="17" xfId="42" applyNumberFormat="1" applyFont="1" applyFill="1" applyBorder="1"/>
    <xf numFmtId="37" fontId="27" fillId="0" borderId="0" xfId="42" applyFont="1" applyFill="1" applyBorder="1" applyAlignment="1">
      <alignment horizontal="left" vertical="center"/>
    </xf>
    <xf numFmtId="37" fontId="27" fillId="0" borderId="0" xfId="41" applyFont="1" applyFill="1" applyBorder="1" applyAlignment="1" applyProtection="1">
      <alignment horizontal="left" vertical="center"/>
    </xf>
    <xf numFmtId="37" fontId="38" fillId="0" borderId="17" xfId="42" applyFont="1" applyFill="1" applyBorder="1"/>
    <xf numFmtId="41" fontId="38" fillId="0" borderId="17" xfId="42" applyNumberFormat="1" applyFont="1" applyFill="1" applyBorder="1"/>
    <xf numFmtId="37" fontId="27" fillId="0" borderId="0" xfId="42" applyFont="1" applyFill="1" applyBorder="1" applyAlignment="1" applyProtection="1">
      <alignment horizontal="right"/>
    </xf>
    <xf numFmtId="37" fontId="1" fillId="0" borderId="0" xfId="42" applyFont="1" applyFill="1" applyBorder="1" applyAlignment="1" applyProtection="1">
      <alignment horizontal="left"/>
    </xf>
    <xf numFmtId="37" fontId="27" fillId="0" borderId="0" xfId="42" applyFont="1" applyFill="1" applyBorder="1" applyAlignment="1">
      <alignment vertical="center"/>
    </xf>
    <xf numFmtId="41" fontId="38" fillId="0" borderId="0" xfId="42" applyNumberFormat="1" applyFont="1" applyFill="1" applyBorder="1" applyProtection="1"/>
    <xf numFmtId="37" fontId="35" fillId="0" borderId="0" xfId="42" applyFont="1" applyFill="1" applyBorder="1"/>
    <xf numFmtId="41" fontId="35" fillId="0" borderId="0" xfId="42" applyNumberFormat="1" applyFont="1" applyFill="1" applyBorder="1"/>
    <xf numFmtId="41" fontId="30" fillId="0" borderId="0" xfId="42" applyNumberFormat="1" applyFont="1" applyFill="1" applyBorder="1"/>
    <xf numFmtId="41" fontId="34" fillId="0" borderId="0" xfId="42" applyNumberFormat="1" applyFont="1" applyFill="1" applyBorder="1"/>
    <xf numFmtId="41" fontId="32" fillId="0" borderId="0" xfId="42" applyNumberFormat="1" applyFont="1" applyFill="1" applyBorder="1"/>
    <xf numFmtId="37" fontId="39" fillId="0" borderId="0" xfId="42" applyFont="1" applyFill="1" applyBorder="1"/>
    <xf numFmtId="41" fontId="39" fillId="0" borderId="0" xfId="42" applyNumberFormat="1" applyFont="1" applyFill="1" applyBorder="1"/>
    <xf numFmtId="37" fontId="40" fillId="0" borderId="0" xfId="42" applyFont="1" applyFill="1" applyBorder="1"/>
    <xf numFmtId="37" fontId="27" fillId="0" borderId="18" xfId="42" applyFont="1" applyFill="1" applyBorder="1" applyAlignment="1">
      <alignment horizontal="left" vertical="center"/>
    </xf>
    <xf numFmtId="37" fontId="27" fillId="0" borderId="19" xfId="42" applyFont="1" applyFill="1" applyBorder="1"/>
    <xf numFmtId="0" fontId="41" fillId="0" borderId="0" xfId="40" applyFont="1"/>
    <xf numFmtId="0" fontId="1" fillId="0" borderId="25" xfId="40" applyFont="1" applyBorder="1"/>
    <xf numFmtId="0" fontId="2" fillId="0" borderId="25" xfId="40" applyFont="1" applyBorder="1"/>
    <xf numFmtId="41" fontId="2" fillId="0" borderId="25" xfId="40" applyNumberFormat="1" applyFont="1" applyBorder="1"/>
    <xf numFmtId="41" fontId="3" fillId="0" borderId="25" xfId="40" applyNumberFormat="1" applyFont="1" applyBorder="1"/>
    <xf numFmtId="41" fontId="2" fillId="0" borderId="25" xfId="40" applyNumberFormat="1" applyFont="1" applyBorder="1" applyAlignment="1"/>
    <xf numFmtId="41" fontId="42" fillId="0" borderId="25" xfId="40" applyNumberFormat="1" applyFont="1" applyBorder="1"/>
    <xf numFmtId="41" fontId="1" fillId="0" borderId="25" xfId="40" applyNumberFormat="1" applyFont="1" applyBorder="1"/>
    <xf numFmtId="0" fontId="41" fillId="0" borderId="25" xfId="40" applyFont="1" applyBorder="1"/>
    <xf numFmtId="41" fontId="2" fillId="0" borderId="25" xfId="44" applyNumberFormat="1" applyFont="1" applyBorder="1"/>
    <xf numFmtId="0" fontId="27" fillId="0" borderId="0" xfId="42" applyNumberFormat="1" applyFont="1" applyFill="1" applyBorder="1" applyAlignment="1">
      <alignment horizontal="right" vertical="center"/>
    </xf>
    <xf numFmtId="37" fontId="27" fillId="0" borderId="0" xfId="42" applyFont="1" applyFill="1" applyBorder="1" applyAlignment="1"/>
    <xf numFmtId="41" fontId="56" fillId="0" borderId="13" xfId="42" applyNumberFormat="1" applyFont="1" applyFill="1" applyBorder="1"/>
    <xf numFmtId="37" fontId="29" fillId="0" borderId="23" xfId="42" applyFont="1" applyFill="1" applyBorder="1" applyAlignment="1"/>
    <xf numFmtId="37" fontId="30" fillId="0" borderId="22" xfId="42" applyFont="1" applyFill="1" applyBorder="1" applyAlignment="1"/>
    <xf numFmtId="37" fontId="31" fillId="0" borderId="19" xfId="42" applyFont="1" applyFill="1" applyBorder="1" applyAlignment="1"/>
    <xf numFmtId="37" fontId="56" fillId="0" borderId="19" xfId="42" applyFont="1" applyFill="1" applyBorder="1"/>
    <xf numFmtId="41" fontId="57" fillId="0" borderId="13" xfId="42" applyNumberFormat="1" applyFont="1" applyFill="1" applyBorder="1"/>
    <xf numFmtId="0" fontId="58" fillId="0" borderId="19" xfId="42" applyNumberFormat="1" applyFont="1" applyFill="1" applyBorder="1"/>
    <xf numFmtId="0" fontId="2" fillId="0" borderId="0" xfId="39" applyFont="1"/>
    <xf numFmtId="0" fontId="2" fillId="24" borderId="0" xfId="39" applyFont="1" applyFill="1" applyBorder="1"/>
    <xf numFmtId="3" fontId="2" fillId="24" borderId="0" xfId="39" applyNumberFormat="1" applyFont="1" applyFill="1" applyBorder="1"/>
    <xf numFmtId="0" fontId="2" fillId="0" borderId="0" xfId="39" applyFont="1" applyFill="1"/>
    <xf numFmtId="0" fontId="2" fillId="25" borderId="0" xfId="39" applyFont="1" applyFill="1"/>
    <xf numFmtId="3" fontId="2" fillId="25" borderId="0" xfId="39" applyNumberFormat="1" applyFont="1" applyFill="1" applyBorder="1"/>
    <xf numFmtId="3" fontId="2" fillId="0" borderId="0" xfId="39" applyNumberFormat="1" applyFont="1" applyFill="1" applyAlignment="1">
      <alignment horizontal="left"/>
    </xf>
    <xf numFmtId="0" fontId="4" fillId="25" borderId="0" xfId="39" applyFont="1" applyFill="1"/>
    <xf numFmtId="3" fontId="4" fillId="25" borderId="0" xfId="39" applyNumberFormat="1" applyFont="1" applyFill="1" applyBorder="1"/>
    <xf numFmtId="0" fontId="2" fillId="25" borderId="13" xfId="39" applyFont="1" applyFill="1" applyBorder="1"/>
    <xf numFmtId="3" fontId="2" fillId="25" borderId="13" xfId="39" applyNumberFormat="1" applyFont="1" applyFill="1" applyBorder="1"/>
    <xf numFmtId="0" fontId="1" fillId="0" borderId="0" xfId="39" applyFont="1"/>
    <xf numFmtId="3" fontId="2" fillId="0" borderId="26" xfId="39" applyNumberFormat="1" applyFont="1" applyBorder="1"/>
    <xf numFmtId="0" fontId="2" fillId="0" borderId="17" xfId="39" applyFont="1" applyBorder="1"/>
    <xf numFmtId="3" fontId="3" fillId="0" borderId="27" xfId="39" applyNumberFormat="1" applyFont="1" applyBorder="1"/>
    <xf numFmtId="3" fontId="4" fillId="0" borderId="26" xfId="39" applyNumberFormat="1" applyFont="1" applyBorder="1"/>
    <xf numFmtId="0" fontId="1" fillId="0" borderId="13" xfId="39" applyFont="1" applyBorder="1"/>
    <xf numFmtId="3" fontId="1" fillId="0" borderId="28" xfId="39" applyNumberFormat="1" applyFont="1" applyBorder="1"/>
    <xf numFmtId="3" fontId="2" fillId="25" borderId="26" xfId="39" applyNumberFormat="1" applyFont="1" applyFill="1" applyBorder="1"/>
    <xf numFmtId="3" fontId="2" fillId="0" borderId="27" xfId="39" applyNumberFormat="1" applyFont="1" applyBorder="1"/>
    <xf numFmtId="0" fontId="1" fillId="0" borderId="29" xfId="39" applyFont="1" applyBorder="1"/>
    <xf numFmtId="3" fontId="1" fillId="0" borderId="30" xfId="39" applyNumberFormat="1" applyFont="1" applyBorder="1"/>
    <xf numFmtId="0" fontId="2" fillId="0" borderId="31" xfId="39" applyFont="1" applyBorder="1"/>
    <xf numFmtId="3" fontId="2" fillId="0" borderId="0" xfId="39" applyNumberFormat="1" applyFont="1"/>
    <xf numFmtId="3" fontId="2" fillId="0" borderId="0" xfId="39" applyNumberFormat="1" applyFont="1" applyBorder="1"/>
    <xf numFmtId="0" fontId="2" fillId="0" borderId="0" xfId="43" applyFont="1"/>
    <xf numFmtId="0" fontId="2" fillId="24" borderId="0" xfId="43" applyFont="1" applyFill="1" applyBorder="1"/>
    <xf numFmtId="3" fontId="2" fillId="24" borderId="0" xfId="43" applyNumberFormat="1" applyFont="1" applyFill="1" applyBorder="1"/>
    <xf numFmtId="0" fontId="2" fillId="0" borderId="0" xfId="43" applyFont="1" applyFill="1"/>
    <xf numFmtId="0" fontId="2" fillId="25" borderId="0" xfId="43" applyFont="1" applyFill="1"/>
    <xf numFmtId="3" fontId="2" fillId="25" borderId="0" xfId="43" applyNumberFormat="1" applyFont="1" applyFill="1" applyBorder="1"/>
    <xf numFmtId="3" fontId="2" fillId="0" borderId="0" xfId="43" applyNumberFormat="1" applyFont="1" applyFill="1" applyAlignment="1">
      <alignment horizontal="left"/>
    </xf>
    <xf numFmtId="0" fontId="4" fillId="25" borderId="0" xfId="43" applyFont="1" applyFill="1"/>
    <xf numFmtId="3" fontId="4" fillId="25" borderId="0" xfId="43" applyNumberFormat="1" applyFont="1" applyFill="1" applyBorder="1"/>
    <xf numFmtId="0" fontId="2" fillId="25" borderId="13" xfId="43" applyFont="1" applyFill="1" applyBorder="1"/>
    <xf numFmtId="3" fontId="2" fillId="25" borderId="13" xfId="43" applyNumberFormat="1" applyFont="1" applyFill="1" applyBorder="1"/>
    <xf numFmtId="0" fontId="1" fillId="0" borderId="0" xfId="43" applyFont="1"/>
    <xf numFmtId="3" fontId="2" fillId="0" borderId="26" xfId="43" applyNumberFormat="1" applyFont="1" applyBorder="1"/>
    <xf numFmtId="0" fontId="2" fillId="0" borderId="17" xfId="43" applyFont="1" applyBorder="1"/>
    <xf numFmtId="3" fontId="3" fillId="0" borderId="27" xfId="43" applyNumberFormat="1" applyFont="1" applyBorder="1"/>
    <xf numFmtId="3" fontId="4" fillId="0" borderId="26" xfId="43" applyNumberFormat="1" applyFont="1" applyBorder="1"/>
    <xf numFmtId="0" fontId="1" fillId="0" borderId="13" xfId="43" applyFont="1" applyBorder="1"/>
    <xf numFmtId="3" fontId="1" fillId="0" borderId="28" xfId="43" applyNumberFormat="1" applyFont="1" applyBorder="1"/>
    <xf numFmtId="3" fontId="2" fillId="25" borderId="26" xfId="43" applyNumberFormat="1" applyFont="1" applyFill="1" applyBorder="1"/>
    <xf numFmtId="3" fontId="2" fillId="0" borderId="27" xfId="43" applyNumberFormat="1" applyFont="1" applyBorder="1"/>
    <xf numFmtId="0" fontId="1" fillId="0" borderId="29" xfId="43" applyFont="1" applyBorder="1"/>
    <xf numFmtId="3" fontId="1" fillId="0" borderId="30" xfId="43" applyNumberFormat="1" applyFont="1" applyBorder="1"/>
    <xf numFmtId="3" fontId="2" fillId="0" borderId="0" xfId="43" applyNumberFormat="1" applyFont="1"/>
    <xf numFmtId="3" fontId="2" fillId="0" borderId="0" xfId="43" applyNumberFormat="1" applyFont="1" applyBorder="1"/>
    <xf numFmtId="37" fontId="29" fillId="0" borderId="22" xfId="42" applyFont="1" applyFill="1" applyBorder="1"/>
    <xf numFmtId="41" fontId="29" fillId="0" borderId="0" xfId="42" applyNumberFormat="1" applyFont="1" applyFill="1" applyBorder="1" applyAlignment="1">
      <alignment horizontal="center"/>
    </xf>
    <xf numFmtId="41" fontId="29" fillId="0" borderId="13" xfId="42" applyNumberFormat="1" applyFont="1" applyFill="1" applyBorder="1" applyAlignment="1">
      <alignment horizontal="center"/>
    </xf>
    <xf numFmtId="0" fontId="2" fillId="25" borderId="32" xfId="43" applyFont="1" applyFill="1" applyBorder="1"/>
    <xf numFmtId="0" fontId="1" fillId="0" borderId="31" xfId="43" applyFont="1" applyBorder="1"/>
    <xf numFmtId="41" fontId="2" fillId="0" borderId="25" xfId="44" applyNumberFormat="1" applyFont="1" applyFill="1" applyBorder="1"/>
    <xf numFmtId="37" fontId="27" fillId="0" borderId="15" xfId="42" applyFont="1" applyFill="1" applyBorder="1" applyAlignment="1">
      <alignment horizontal="center" vertical="center"/>
    </xf>
    <xf numFmtId="3" fontId="34" fillId="0" borderId="0" xfId="42" applyNumberFormat="1" applyFont="1" applyFill="1" applyBorder="1" applyAlignment="1">
      <alignment horizontal="right"/>
    </xf>
    <xf numFmtId="41" fontId="36" fillId="0" borderId="0" xfId="42" applyNumberFormat="1" applyFont="1" applyFill="1" applyBorder="1"/>
    <xf numFmtId="41" fontId="57" fillId="0" borderId="0" xfId="42" applyNumberFormat="1" applyFont="1" applyFill="1" applyBorder="1"/>
    <xf numFmtId="37" fontId="34" fillId="0" borderId="22" xfId="42" applyFont="1" applyFill="1" applyBorder="1"/>
    <xf numFmtId="37" fontId="30" fillId="0" borderId="19" xfId="42" applyFont="1" applyFill="1" applyBorder="1"/>
    <xf numFmtId="41" fontId="44" fillId="0" borderId="13" xfId="42" applyNumberFormat="1" applyFont="1" applyFill="1" applyBorder="1"/>
    <xf numFmtId="41" fontId="43" fillId="0" borderId="13" xfId="42" applyNumberFormat="1" applyFont="1" applyFill="1" applyBorder="1"/>
    <xf numFmtId="41" fontId="30" fillId="0" borderId="13" xfId="42" applyNumberFormat="1" applyFont="1" applyFill="1" applyBorder="1"/>
    <xf numFmtId="41" fontId="59" fillId="0" borderId="13" xfId="42" applyNumberFormat="1" applyFont="1" applyFill="1" applyBorder="1" applyAlignment="1">
      <alignment horizontal="center"/>
    </xf>
    <xf numFmtId="37" fontId="29" fillId="0" borderId="19" xfId="42" applyFont="1" applyFill="1" applyBorder="1"/>
    <xf numFmtId="41" fontId="29" fillId="0" borderId="13" xfId="42" applyNumberFormat="1" applyFont="1" applyFill="1" applyBorder="1" applyAlignment="1">
      <alignment horizontal="right"/>
    </xf>
    <xf numFmtId="41" fontId="31" fillId="0" borderId="13" xfId="42" applyNumberFormat="1" applyFont="1" applyFill="1" applyBorder="1" applyAlignment="1">
      <alignment horizontal="center"/>
    </xf>
    <xf numFmtId="41" fontId="2" fillId="0" borderId="33" xfId="44" applyNumberFormat="1" applyFont="1" applyFill="1" applyBorder="1"/>
    <xf numFmtId="41" fontId="2" fillId="0" borderId="34" xfId="44" applyNumberFormat="1" applyFont="1" applyFill="1" applyBorder="1"/>
    <xf numFmtId="41" fontId="2" fillId="0" borderId="34" xfId="44" applyNumberFormat="1" applyFont="1" applyBorder="1"/>
    <xf numFmtId="0" fontId="2" fillId="0" borderId="35" xfId="39" applyFont="1" applyBorder="1"/>
    <xf numFmtId="41" fontId="27" fillId="0" borderId="0" xfId="42" applyNumberFormat="1" applyFont="1" applyFill="1"/>
    <xf numFmtId="41" fontId="27" fillId="0" borderId="0" xfId="42" applyNumberFormat="1" applyFont="1" applyFill="1" applyAlignment="1"/>
    <xf numFmtId="41" fontId="27" fillId="0" borderId="0" xfId="42" applyNumberFormat="1" applyFont="1" applyFill="1" applyAlignment="1">
      <alignment horizontal="left"/>
    </xf>
    <xf numFmtId="0" fontId="27" fillId="0" borderId="0" xfId="42" applyNumberFormat="1" applyFont="1" applyFill="1" applyAlignment="1"/>
    <xf numFmtId="0" fontId="27" fillId="0" borderId="0" xfId="42" applyNumberFormat="1" applyFont="1" applyFill="1" applyAlignment="1">
      <alignment horizontal="left"/>
    </xf>
    <xf numFmtId="0" fontId="27" fillId="0" borderId="0" xfId="42" applyNumberFormat="1" applyFont="1" applyFill="1" applyBorder="1" applyAlignment="1">
      <alignment horizontal="center"/>
    </xf>
    <xf numFmtId="0" fontId="27" fillId="0" borderId="0" xfId="42" applyNumberFormat="1" applyFont="1" applyFill="1" applyAlignment="1">
      <alignment horizontal="center"/>
    </xf>
    <xf numFmtId="41" fontId="27" fillId="0" borderId="0" xfId="42" applyNumberFormat="1" applyFont="1" applyFill="1" applyAlignment="1">
      <alignment horizontal="center"/>
    </xf>
    <xf numFmtId="3" fontId="41" fillId="0" borderId="0" xfId="42" applyNumberFormat="1" applyFont="1" applyFill="1" applyBorder="1" applyAlignment="1" applyProtection="1">
      <protection locked="0"/>
    </xf>
    <xf numFmtId="0" fontId="46" fillId="0" borderId="0" xfId="42" applyNumberFormat="1" applyFont="1" applyFill="1" applyBorder="1" applyAlignment="1" applyProtection="1">
      <protection locked="0"/>
    </xf>
    <xf numFmtId="0" fontId="10" fillId="0" borderId="0" xfId="42" applyNumberFormat="1" applyFont="1" applyFill="1" applyBorder="1" applyAlignment="1" applyProtection="1">
      <alignment horizontal="center"/>
      <protection locked="0"/>
    </xf>
    <xf numFmtId="3" fontId="41" fillId="0" borderId="0" xfId="42" applyNumberFormat="1" applyFont="1" applyFill="1" applyBorder="1" applyAlignment="1" applyProtection="1">
      <alignment horizontal="left"/>
      <protection locked="0"/>
    </xf>
    <xf numFmtId="41" fontId="28" fillId="0" borderId="0" xfId="42" applyNumberFormat="1" applyFont="1" applyFill="1" applyAlignment="1"/>
    <xf numFmtId="41" fontId="40" fillId="0" borderId="0" xfId="42" applyNumberFormat="1" applyFont="1" applyFill="1" applyAlignment="1"/>
    <xf numFmtId="37" fontId="60" fillId="0" borderId="0" xfId="42" applyFont="1" applyFill="1" applyBorder="1"/>
    <xf numFmtId="41" fontId="35" fillId="0" borderId="0" xfId="42" applyNumberFormat="1" applyFont="1" applyFill="1" applyAlignment="1"/>
    <xf numFmtId="41" fontId="29" fillId="0" borderId="0" xfId="42" applyNumberFormat="1" applyFont="1" applyFill="1" applyAlignment="1"/>
    <xf numFmtId="41" fontId="27" fillId="0" borderId="0" xfId="42" applyNumberFormat="1" applyFont="1" applyFill="1" applyBorder="1" applyAlignment="1"/>
    <xf numFmtId="41" fontId="27" fillId="0" borderId="0" xfId="42" applyNumberFormat="1" applyFont="1" applyFill="1" applyBorder="1" applyAlignment="1">
      <alignment horizontal="left"/>
    </xf>
    <xf numFmtId="0" fontId="27" fillId="0" borderId="0" xfId="42" applyNumberFormat="1" applyFont="1" applyFill="1" applyBorder="1" applyAlignment="1"/>
    <xf numFmtId="0" fontId="27" fillId="0" borderId="0" xfId="42" applyNumberFormat="1" applyFont="1" applyFill="1" applyBorder="1" applyAlignment="1">
      <alignment horizontal="left"/>
    </xf>
    <xf numFmtId="41" fontId="27" fillId="0" borderId="25" xfId="42" applyNumberFormat="1" applyFont="1" applyFill="1" applyBorder="1" applyAlignment="1"/>
    <xf numFmtId="0" fontId="27" fillId="0" borderId="36" xfId="42" applyNumberFormat="1" applyFont="1" applyFill="1" applyBorder="1" applyAlignment="1"/>
    <xf numFmtId="0" fontId="27" fillId="0" borderId="36" xfId="42" applyNumberFormat="1" applyFont="1" applyFill="1" applyBorder="1" applyAlignment="1">
      <alignment horizontal="left"/>
    </xf>
    <xf numFmtId="0" fontId="27" fillId="0" borderId="36" xfId="42" applyNumberFormat="1" applyFont="1" applyFill="1" applyBorder="1" applyAlignment="1">
      <alignment horizontal="center"/>
    </xf>
    <xf numFmtId="0" fontId="27" fillId="0" borderId="37" xfId="42" applyNumberFormat="1" applyFont="1" applyFill="1" applyBorder="1" applyAlignment="1">
      <alignment horizontal="left"/>
    </xf>
    <xf numFmtId="0" fontId="27" fillId="0" borderId="19" xfId="42" applyNumberFormat="1" applyFont="1" applyFill="1" applyBorder="1" applyAlignment="1">
      <alignment horizontal="center"/>
    </xf>
    <xf numFmtId="0" fontId="27" fillId="0" borderId="20" xfId="42" applyNumberFormat="1" applyFont="1" applyFill="1" applyBorder="1" applyAlignment="1">
      <alignment horizontal="center"/>
    </xf>
    <xf numFmtId="41" fontId="27" fillId="0" borderId="20" xfId="42" applyNumberFormat="1" applyFont="1" applyFill="1" applyBorder="1"/>
    <xf numFmtId="41" fontId="27" fillId="0" borderId="38" xfId="42" applyNumberFormat="1" applyFont="1" applyFill="1" applyBorder="1" applyAlignment="1"/>
    <xf numFmtId="41" fontId="27" fillId="0" borderId="39" xfId="42" applyNumberFormat="1" applyFont="1" applyFill="1" applyBorder="1" applyAlignment="1"/>
    <xf numFmtId="3" fontId="41" fillId="0" borderId="41" xfId="42" applyNumberFormat="1" applyFont="1" applyFill="1" applyBorder="1" applyAlignment="1" applyProtection="1">
      <alignment horizontal="left"/>
      <protection locked="0"/>
    </xf>
    <xf numFmtId="3" fontId="27" fillId="0" borderId="41" xfId="42" applyNumberFormat="1" applyFont="1" applyFill="1" applyBorder="1" applyAlignment="1" applyProtection="1">
      <alignment horizontal="left"/>
      <protection locked="0"/>
    </xf>
    <xf numFmtId="3" fontId="41" fillId="0" borderId="41" xfId="42" applyNumberFormat="1" applyFont="1" applyFill="1" applyBorder="1" applyAlignment="1" applyProtection="1">
      <alignment horizontal="center"/>
      <protection locked="0"/>
    </xf>
    <xf numFmtId="3" fontId="41" fillId="0" borderId="42" xfId="39" applyNumberFormat="1" applyFont="1" applyFill="1" applyBorder="1" applyAlignment="1" applyProtection="1">
      <alignment horizontal="left"/>
      <protection locked="0"/>
    </xf>
    <xf numFmtId="3" fontId="27" fillId="0" borderId="43" xfId="42" applyNumberFormat="1" applyFont="1" applyFill="1" applyBorder="1" applyAlignment="1" applyProtection="1">
      <alignment horizontal="center"/>
      <protection locked="0"/>
    </xf>
    <xf numFmtId="3" fontId="27" fillId="0" borderId="41" xfId="42" applyNumberFormat="1" applyFont="1" applyFill="1" applyBorder="1" applyAlignment="1" applyProtection="1">
      <alignment horizontal="center"/>
      <protection locked="0"/>
    </xf>
    <xf numFmtId="3" fontId="27" fillId="0" borderId="42" xfId="42" applyNumberFormat="1" applyFont="1" applyFill="1" applyBorder="1" applyAlignment="1" applyProtection="1">
      <alignment horizontal="left"/>
      <protection locked="0"/>
    </xf>
    <xf numFmtId="41" fontId="27" fillId="26" borderId="0" xfId="42" applyNumberFormat="1" applyFont="1" applyFill="1"/>
    <xf numFmtId="41" fontId="27" fillId="26" borderId="38" xfId="42" applyNumberFormat="1" applyFont="1" applyFill="1" applyBorder="1" applyAlignment="1"/>
    <xf numFmtId="41" fontId="27" fillId="26" borderId="25" xfId="42" applyNumberFormat="1" applyFont="1" applyFill="1" applyBorder="1" applyAlignment="1"/>
    <xf numFmtId="41" fontId="27" fillId="26" borderId="39" xfId="42" applyNumberFormat="1" applyFont="1" applyFill="1" applyBorder="1" applyAlignment="1"/>
    <xf numFmtId="3" fontId="41" fillId="26" borderId="41" xfId="42" applyNumberFormat="1" applyFont="1" applyFill="1" applyBorder="1" applyAlignment="1" applyProtection="1">
      <alignment horizontal="left"/>
      <protection locked="0"/>
    </xf>
    <xf numFmtId="3" fontId="27" fillId="26" borderId="41" xfId="42" applyNumberFormat="1" applyFont="1" applyFill="1" applyBorder="1" applyAlignment="1" applyProtection="1">
      <alignment horizontal="left"/>
      <protection locked="0"/>
    </xf>
    <xf numFmtId="3" fontId="41" fillId="26" borderId="41" xfId="42" applyNumberFormat="1" applyFont="1" applyFill="1" applyBorder="1" applyAlignment="1" applyProtection="1">
      <alignment horizontal="center"/>
      <protection locked="0"/>
    </xf>
    <xf numFmtId="3" fontId="41" fillId="26" borderId="42" xfId="39" applyNumberFormat="1" applyFont="1" applyFill="1" applyBorder="1" applyAlignment="1" applyProtection="1">
      <alignment horizontal="left"/>
      <protection locked="0"/>
    </xf>
    <xf numFmtId="3" fontId="27" fillId="26" borderId="43" xfId="42" applyNumberFormat="1" applyFont="1" applyFill="1" applyBorder="1" applyAlignment="1" applyProtection="1">
      <alignment horizontal="center"/>
      <protection locked="0"/>
    </xf>
    <xf numFmtId="3" fontId="27" fillId="26" borderId="41" xfId="42" applyNumberFormat="1" applyFont="1" applyFill="1" applyBorder="1" applyAlignment="1" applyProtection="1">
      <alignment horizontal="center"/>
      <protection locked="0"/>
    </xf>
    <xf numFmtId="3" fontId="27" fillId="26" borderId="42" xfId="42" applyNumberFormat="1" applyFont="1" applyFill="1" applyBorder="1" applyAlignment="1" applyProtection="1">
      <alignment horizontal="left"/>
      <protection locked="0"/>
    </xf>
    <xf numFmtId="41" fontId="27" fillId="26" borderId="44" xfId="42" applyNumberFormat="1" applyFont="1" applyFill="1" applyBorder="1" applyProtection="1"/>
    <xf numFmtId="3" fontId="41" fillId="0" borderId="42" xfId="42" applyNumberFormat="1" applyFont="1" applyFill="1" applyBorder="1" applyAlignment="1" applyProtection="1">
      <alignment horizontal="left"/>
      <protection locked="0"/>
    </xf>
    <xf numFmtId="41" fontId="27" fillId="0" borderId="43" xfId="42" applyNumberFormat="1" applyFont="1" applyFill="1" applyBorder="1" applyAlignment="1">
      <alignment horizontal="center"/>
    </xf>
    <xf numFmtId="0" fontId="27" fillId="0" borderId="41" xfId="42" applyNumberFormat="1" applyFont="1" applyFill="1" applyBorder="1" applyAlignment="1" applyProtection="1">
      <alignment horizontal="center"/>
    </xf>
    <xf numFmtId="41" fontId="27" fillId="0" borderId="42" xfId="42" applyNumberFormat="1" applyFont="1" applyFill="1" applyBorder="1" applyAlignment="1" applyProtection="1">
      <alignment horizontal="left"/>
    </xf>
    <xf numFmtId="41" fontId="27" fillId="26" borderId="43" xfId="42" applyNumberFormat="1" applyFont="1" applyFill="1" applyBorder="1" applyAlignment="1">
      <alignment horizontal="center"/>
    </xf>
    <xf numFmtId="0" fontId="27" fillId="26" borderId="41" xfId="42" applyNumberFormat="1" applyFont="1" applyFill="1" applyBorder="1" applyAlignment="1" applyProtection="1">
      <alignment horizontal="center"/>
    </xf>
    <xf numFmtId="41" fontId="27" fillId="26" borderId="42" xfId="42" applyNumberFormat="1" applyFont="1" applyFill="1" applyBorder="1" applyAlignment="1" applyProtection="1">
      <alignment horizontal="left"/>
    </xf>
    <xf numFmtId="3" fontId="41" fillId="26" borderId="42" xfId="42" applyNumberFormat="1" applyFont="1" applyFill="1" applyBorder="1" applyAlignment="1" applyProtection="1">
      <alignment horizontal="left"/>
      <protection locked="0"/>
    </xf>
    <xf numFmtId="3" fontId="41" fillId="0" borderId="45" xfId="42" applyNumberFormat="1" applyFont="1" applyFill="1" applyBorder="1" applyAlignment="1" applyProtection="1">
      <alignment horizontal="left"/>
      <protection locked="0"/>
    </xf>
    <xf numFmtId="3" fontId="41" fillId="0" borderId="46" xfId="42" applyNumberFormat="1" applyFont="1" applyFill="1" applyBorder="1" applyAlignment="1" applyProtection="1">
      <alignment horizontal="left"/>
      <protection locked="0"/>
    </xf>
    <xf numFmtId="3" fontId="27" fillId="0" borderId="46" xfId="42" applyNumberFormat="1" applyFont="1" applyFill="1" applyBorder="1" applyAlignment="1" applyProtection="1">
      <alignment horizontal="left"/>
      <protection locked="0"/>
    </xf>
    <xf numFmtId="3" fontId="41" fillId="0" borderId="46" xfId="42" applyNumberFormat="1" applyFont="1" applyFill="1" applyBorder="1" applyAlignment="1" applyProtection="1">
      <alignment horizontal="center"/>
      <protection locked="0"/>
    </xf>
    <xf numFmtId="3" fontId="41" fillId="0" borderId="47" xfId="39" applyNumberFormat="1" applyFont="1" applyFill="1" applyBorder="1" applyAlignment="1" applyProtection="1">
      <alignment horizontal="left"/>
      <protection locked="0"/>
    </xf>
    <xf numFmtId="41" fontId="27" fillId="0" borderId="48" xfId="42" applyNumberFormat="1" applyFont="1" applyFill="1" applyBorder="1" applyAlignment="1">
      <alignment horizontal="center"/>
    </xf>
    <xf numFmtId="0" fontId="27" fillId="0" borderId="46" xfId="42" applyNumberFormat="1" applyFont="1" applyFill="1" applyBorder="1" applyAlignment="1" applyProtection="1">
      <alignment horizontal="center"/>
    </xf>
    <xf numFmtId="41" fontId="27" fillId="0" borderId="47" xfId="42" applyNumberFormat="1" applyFont="1" applyFill="1" applyBorder="1" applyAlignment="1" applyProtection="1">
      <alignment horizontal="left"/>
    </xf>
    <xf numFmtId="41" fontId="27" fillId="0" borderId="48" xfId="42" applyNumberFormat="1" applyFont="1" applyFill="1" applyBorder="1" applyProtection="1"/>
    <xf numFmtId="41" fontId="40" fillId="0" borderId="0" xfId="42" applyNumberFormat="1" applyFont="1" applyFill="1"/>
    <xf numFmtId="41" fontId="40" fillId="0" borderId="0" xfId="42" applyNumberFormat="1" applyFont="1" applyFill="1" applyBorder="1" applyAlignment="1"/>
    <xf numFmtId="0" fontId="40" fillId="0" borderId="0" xfId="42" applyNumberFormat="1" applyFont="1" applyFill="1" applyBorder="1" applyAlignment="1"/>
    <xf numFmtId="0" fontId="40" fillId="0" borderId="0" xfId="42" applyNumberFormat="1" applyFont="1" applyFill="1" applyBorder="1" applyAlignment="1" applyProtection="1">
      <alignment horizontal="left"/>
    </xf>
    <xf numFmtId="0" fontId="27" fillId="0" borderId="0" xfId="42" applyNumberFormat="1" applyFont="1" applyFill="1" applyBorder="1" applyAlignment="1" applyProtection="1">
      <alignment horizontal="center"/>
    </xf>
    <xf numFmtId="41" fontId="27" fillId="0" borderId="0" xfId="42" applyNumberFormat="1" applyFont="1" applyFill="1" applyBorder="1" applyAlignment="1" applyProtection="1">
      <alignment horizontal="left"/>
    </xf>
    <xf numFmtId="41" fontId="27" fillId="0" borderId="0" xfId="42" applyNumberFormat="1" applyFont="1" applyFill="1" applyBorder="1" applyProtection="1"/>
    <xf numFmtId="0" fontId="40" fillId="0" borderId="50" xfId="42" applyNumberFormat="1" applyFont="1" applyFill="1" applyBorder="1" applyAlignment="1"/>
    <xf numFmtId="0" fontId="40" fillId="0" borderId="36" xfId="42" applyNumberFormat="1" applyFont="1" applyFill="1" applyBorder="1" applyAlignment="1" applyProtection="1">
      <alignment horizontal="left"/>
    </xf>
    <xf numFmtId="0" fontId="27" fillId="0" borderId="36" xfId="42" applyNumberFormat="1" applyFont="1" applyFill="1" applyBorder="1" applyAlignment="1" applyProtection="1">
      <alignment horizontal="center"/>
    </xf>
    <xf numFmtId="41" fontId="27" fillId="0" borderId="36" xfId="42" applyNumberFormat="1" applyFont="1" applyFill="1" applyBorder="1" applyAlignment="1">
      <alignment horizontal="center"/>
    </xf>
    <xf numFmtId="41" fontId="27" fillId="0" borderId="37" xfId="42" applyNumberFormat="1" applyFont="1" applyFill="1" applyBorder="1" applyAlignment="1" applyProtection="1">
      <alignment horizontal="left"/>
    </xf>
    <xf numFmtId="41" fontId="27" fillId="0" borderId="51" xfId="42" applyNumberFormat="1" applyFont="1" applyFill="1" applyBorder="1" applyProtection="1"/>
    <xf numFmtId="41" fontId="40" fillId="0" borderId="38" xfId="42" applyNumberFormat="1" applyFont="1" applyFill="1" applyBorder="1" applyAlignment="1"/>
    <xf numFmtId="41" fontId="40" fillId="0" borderId="25" xfId="42" applyNumberFormat="1" applyFont="1" applyFill="1" applyBorder="1" applyAlignment="1"/>
    <xf numFmtId="0" fontId="40" fillId="0" borderId="39" xfId="42" applyNumberFormat="1" applyFont="1" applyFill="1" applyBorder="1" applyAlignment="1"/>
    <xf numFmtId="0" fontId="40" fillId="0" borderId="41" xfId="42" applyNumberFormat="1" applyFont="1" applyFill="1" applyBorder="1" applyAlignment="1">
      <alignment horizontal="left"/>
    </xf>
    <xf numFmtId="0" fontId="27" fillId="0" borderId="41" xfId="42" applyNumberFormat="1" applyFont="1" applyFill="1" applyBorder="1" applyAlignment="1">
      <alignment horizontal="center"/>
    </xf>
    <xf numFmtId="0" fontId="27" fillId="0" borderId="41" xfId="42" applyNumberFormat="1" applyFont="1" applyFill="1" applyBorder="1" applyAlignment="1">
      <alignment horizontal="left"/>
    </xf>
    <xf numFmtId="0" fontId="27" fillId="0" borderId="41" xfId="42" applyNumberFormat="1" applyFont="1" applyFill="1" applyBorder="1" applyAlignment="1">
      <alignment horizontal="right"/>
    </xf>
    <xf numFmtId="41" fontId="27" fillId="0" borderId="42" xfId="42" applyNumberFormat="1" applyFont="1" applyFill="1" applyBorder="1"/>
    <xf numFmtId="41" fontId="27" fillId="0" borderId="43" xfId="42" applyNumberFormat="1" applyFont="1" applyFill="1" applyBorder="1" applyProtection="1"/>
    <xf numFmtId="41" fontId="40" fillId="26" borderId="0" xfId="42" applyNumberFormat="1" applyFont="1" applyFill="1"/>
    <xf numFmtId="41" fontId="40" fillId="26" borderId="38" xfId="42" applyNumberFormat="1" applyFont="1" applyFill="1" applyBorder="1" applyAlignment="1"/>
    <xf numFmtId="41" fontId="40" fillId="26" borderId="25" xfId="42" applyNumberFormat="1" applyFont="1" applyFill="1" applyBorder="1" applyAlignment="1"/>
    <xf numFmtId="0" fontId="40" fillId="26" borderId="39" xfId="42" applyNumberFormat="1" applyFont="1" applyFill="1" applyBorder="1" applyAlignment="1"/>
    <xf numFmtId="0" fontId="40" fillId="26" borderId="41" xfId="42" applyNumberFormat="1" applyFont="1" applyFill="1" applyBorder="1" applyAlignment="1">
      <alignment horizontal="left"/>
    </xf>
    <xf numFmtId="0" fontId="27" fillId="26" borderId="41" xfId="42" applyNumberFormat="1" applyFont="1" applyFill="1" applyBorder="1" applyAlignment="1">
      <alignment horizontal="center"/>
    </xf>
    <xf numFmtId="0" fontId="27" fillId="26" borderId="41" xfId="42" applyNumberFormat="1" applyFont="1" applyFill="1" applyBorder="1" applyAlignment="1">
      <alignment horizontal="left"/>
    </xf>
    <xf numFmtId="0" fontId="27" fillId="26" borderId="41" xfId="42" applyNumberFormat="1" applyFont="1" applyFill="1" applyBorder="1" applyAlignment="1">
      <alignment horizontal="right"/>
    </xf>
    <xf numFmtId="41" fontId="27" fillId="26" borderId="42" xfId="42" applyNumberFormat="1" applyFont="1" applyFill="1" applyBorder="1"/>
    <xf numFmtId="41" fontId="27" fillId="26" borderId="43" xfId="42" applyNumberFormat="1" applyFont="1" applyFill="1" applyBorder="1" applyProtection="1"/>
    <xf numFmtId="41" fontId="49" fillId="0" borderId="25" xfId="42" applyNumberFormat="1" applyFont="1" applyFill="1" applyBorder="1" applyAlignment="1"/>
    <xf numFmtId="0" fontId="40" fillId="0" borderId="39" xfId="42" applyNumberFormat="1" applyFont="1" applyFill="1" applyBorder="1" applyAlignment="1">
      <alignment horizontal="left" wrapText="1"/>
    </xf>
    <xf numFmtId="0" fontId="40" fillId="0" borderId="41" xfId="42" applyNumberFormat="1" applyFont="1" applyFill="1" applyBorder="1" applyAlignment="1" applyProtection="1">
      <alignment horizontal="left"/>
    </xf>
    <xf numFmtId="37" fontId="39" fillId="0" borderId="41" xfId="42" applyFont="1" applyFill="1" applyBorder="1" applyAlignment="1">
      <alignment horizontal="left" wrapText="1"/>
    </xf>
    <xf numFmtId="41" fontId="27" fillId="0" borderId="41" xfId="42" applyNumberFormat="1" applyFont="1" applyFill="1" applyBorder="1" applyAlignment="1">
      <alignment horizontal="center"/>
    </xf>
    <xf numFmtId="0" fontId="39" fillId="0" borderId="41" xfId="42" applyNumberFormat="1" applyFont="1" applyFill="1" applyBorder="1" applyAlignment="1">
      <alignment horizontal="center" wrapText="1"/>
    </xf>
    <xf numFmtId="41" fontId="49" fillId="26" borderId="25" xfId="42" applyNumberFormat="1" applyFont="1" applyFill="1" applyBorder="1" applyAlignment="1"/>
    <xf numFmtId="0" fontId="40" fillId="26" borderId="39" xfId="42" applyNumberFormat="1" applyFont="1" applyFill="1" applyBorder="1" applyAlignment="1">
      <alignment horizontal="left" wrapText="1"/>
    </xf>
    <xf numFmtId="0" fontId="40" fillId="26" borderId="41" xfId="42" applyNumberFormat="1" applyFont="1" applyFill="1" applyBorder="1" applyAlignment="1" applyProtection="1">
      <alignment horizontal="left"/>
    </xf>
    <xf numFmtId="37" fontId="39" fillId="26" borderId="41" xfId="42" applyFont="1" applyFill="1" applyBorder="1" applyAlignment="1">
      <alignment horizontal="left" wrapText="1"/>
    </xf>
    <xf numFmtId="41" fontId="27" fillId="26" borderId="41" xfId="42" applyNumberFormat="1" applyFont="1" applyFill="1" applyBorder="1" applyAlignment="1">
      <alignment horizontal="center"/>
    </xf>
    <xf numFmtId="0" fontId="39" fillId="26" borderId="41" xfId="42" applyNumberFormat="1" applyFont="1" applyFill="1" applyBorder="1" applyAlignment="1">
      <alignment horizontal="center" wrapText="1"/>
    </xf>
    <xf numFmtId="0" fontId="40" fillId="26" borderId="39" xfId="42" applyNumberFormat="1" applyFont="1" applyFill="1" applyBorder="1" applyAlignment="1">
      <alignment horizontal="left"/>
    </xf>
    <xf numFmtId="41" fontId="27" fillId="0" borderId="12" xfId="42" applyNumberFormat="1" applyFont="1" applyFill="1" applyBorder="1" applyAlignment="1"/>
    <xf numFmtId="0" fontId="40" fillId="0" borderId="39" xfId="42" applyNumberFormat="1" applyFont="1" applyFill="1" applyBorder="1" applyAlignment="1">
      <alignment horizontal="left"/>
    </xf>
    <xf numFmtId="41" fontId="40" fillId="0" borderId="39" xfId="42" applyNumberFormat="1" applyFont="1" applyFill="1" applyBorder="1" applyAlignment="1"/>
    <xf numFmtId="41" fontId="40" fillId="26" borderId="39" xfId="42" applyNumberFormat="1" applyFont="1" applyFill="1" applyBorder="1" applyAlignment="1"/>
    <xf numFmtId="0" fontId="40" fillId="0" borderId="53" xfId="42" applyNumberFormat="1" applyFont="1" applyFill="1" applyBorder="1" applyAlignment="1"/>
    <xf numFmtId="0" fontId="40" fillId="0" borderId="46" xfId="42" applyNumberFormat="1" applyFont="1" applyFill="1" applyBorder="1" applyAlignment="1" applyProtection="1">
      <alignment horizontal="left"/>
    </xf>
    <xf numFmtId="0" fontId="27" fillId="0" borderId="46" xfId="42" applyNumberFormat="1" applyFont="1" applyFill="1" applyBorder="1" applyAlignment="1">
      <alignment horizontal="left"/>
    </xf>
    <xf numFmtId="41" fontId="27" fillId="0" borderId="46" xfId="42" applyNumberFormat="1" applyFont="1" applyFill="1" applyBorder="1" applyAlignment="1">
      <alignment horizontal="center"/>
    </xf>
    <xf numFmtId="0" fontId="27" fillId="0" borderId="31" xfId="42" applyNumberFormat="1" applyFont="1" applyFill="1" applyBorder="1" applyAlignment="1" applyProtection="1"/>
    <xf numFmtId="0" fontId="29" fillId="0" borderId="12" xfId="42" applyNumberFormat="1" applyFont="1" applyFill="1" applyBorder="1" applyAlignment="1" applyProtection="1">
      <alignment horizontal="left"/>
    </xf>
    <xf numFmtId="0" fontId="27" fillId="0" borderId="12" xfId="42" applyNumberFormat="1" applyFont="1" applyFill="1" applyBorder="1" applyAlignment="1" applyProtection="1">
      <alignment horizontal="center"/>
    </xf>
    <xf numFmtId="41" fontId="27" fillId="0" borderId="12" xfId="42" applyNumberFormat="1" applyFont="1" applyFill="1" applyBorder="1"/>
    <xf numFmtId="41" fontId="27" fillId="0" borderId="21" xfId="42" applyNumberFormat="1" applyFont="1" applyFill="1" applyBorder="1" applyAlignment="1" applyProtection="1">
      <alignment horizontal="left"/>
    </xf>
    <xf numFmtId="0" fontId="27" fillId="0" borderId="22" xfId="42" applyNumberFormat="1" applyFont="1" applyFill="1" applyBorder="1" applyAlignment="1" applyProtection="1">
      <alignment horizontal="left"/>
    </xf>
    <xf numFmtId="41" fontId="27" fillId="0" borderId="55" xfId="42" applyNumberFormat="1" applyFont="1" applyFill="1" applyBorder="1" applyAlignment="1">
      <alignment horizontal="center"/>
    </xf>
    <xf numFmtId="0" fontId="27" fillId="0" borderId="51" xfId="42" applyNumberFormat="1" applyFont="1" applyFill="1" applyBorder="1" applyAlignment="1" applyProtection="1">
      <alignment horizontal="left"/>
    </xf>
    <xf numFmtId="41" fontId="29" fillId="0" borderId="38" xfId="42" applyNumberFormat="1" applyFont="1" applyFill="1" applyBorder="1" applyAlignment="1"/>
    <xf numFmtId="41" fontId="29" fillId="0" borderId="25" xfId="42" applyNumberFormat="1" applyFont="1" applyFill="1" applyBorder="1" applyAlignment="1"/>
    <xf numFmtId="0" fontId="27" fillId="0" borderId="39" xfId="42" applyNumberFormat="1" applyFont="1" applyFill="1" applyBorder="1" applyAlignment="1" applyProtection="1"/>
    <xf numFmtId="0" fontId="29" fillId="0" borderId="41" xfId="42" applyNumberFormat="1" applyFont="1" applyFill="1" applyBorder="1" applyAlignment="1" applyProtection="1">
      <alignment horizontal="left"/>
    </xf>
    <xf numFmtId="0" fontId="27" fillId="0" borderId="41" xfId="42" applyNumberFormat="1" applyFont="1" applyFill="1" applyBorder="1" applyAlignment="1" applyProtection="1">
      <alignment horizontal="left"/>
    </xf>
    <xf numFmtId="41" fontId="27" fillId="0" borderId="57" xfId="42" applyNumberFormat="1" applyFont="1" applyFill="1" applyBorder="1" applyProtection="1"/>
    <xf numFmtId="0" fontId="29" fillId="0" borderId="39" xfId="42" quotePrefix="1" applyNumberFormat="1" applyFont="1" applyFill="1" applyBorder="1" applyAlignment="1">
      <alignment horizontal="center" wrapText="1"/>
    </xf>
    <xf numFmtId="0" fontId="29" fillId="0" borderId="59" xfId="42" quotePrefix="1" applyNumberFormat="1" applyFont="1" applyFill="1" applyBorder="1" applyAlignment="1">
      <alignment horizontal="center" wrapText="1"/>
    </xf>
    <xf numFmtId="0" fontId="29" fillId="0" borderId="60" xfId="42" applyNumberFormat="1" applyFont="1" applyFill="1" applyBorder="1" applyAlignment="1" applyProtection="1">
      <alignment horizontal="left"/>
    </xf>
    <xf numFmtId="0" fontId="27" fillId="0" borderId="60" xfId="42" applyNumberFormat="1" applyFont="1" applyFill="1" applyBorder="1" applyAlignment="1" applyProtection="1">
      <alignment horizontal="center"/>
    </xf>
    <xf numFmtId="0" fontId="27" fillId="0" borderId="60" xfId="42" applyNumberFormat="1" applyFont="1" applyFill="1" applyBorder="1" applyAlignment="1">
      <alignment horizontal="left"/>
    </xf>
    <xf numFmtId="0" fontId="27" fillId="0" borderId="60" xfId="42" applyNumberFormat="1" applyFont="1" applyFill="1" applyBorder="1" applyAlignment="1">
      <alignment horizontal="center"/>
    </xf>
    <xf numFmtId="41" fontId="27" fillId="0" borderId="61" xfId="42" applyNumberFormat="1" applyFont="1" applyFill="1" applyBorder="1" applyAlignment="1" applyProtection="1">
      <alignment horizontal="left"/>
    </xf>
    <xf numFmtId="0" fontId="29" fillId="26" borderId="36" xfId="42" applyNumberFormat="1" applyFont="1" applyFill="1" applyBorder="1" applyAlignment="1" applyProtection="1">
      <alignment horizontal="left"/>
    </xf>
    <xf numFmtId="0" fontId="27" fillId="26" borderId="36" xfId="42" applyNumberFormat="1" applyFont="1" applyFill="1" applyBorder="1" applyAlignment="1" applyProtection="1">
      <alignment horizontal="center"/>
    </xf>
    <xf numFmtId="41" fontId="29" fillId="0" borderId="39" xfId="42" applyNumberFormat="1" applyFont="1" applyFill="1" applyBorder="1" applyAlignment="1"/>
    <xf numFmtId="41" fontId="29" fillId="26" borderId="38" xfId="42" applyNumberFormat="1" applyFont="1" applyFill="1" applyBorder="1" applyAlignment="1"/>
    <xf numFmtId="41" fontId="29" fillId="26" borderId="25" xfId="42" applyNumberFormat="1" applyFont="1" applyFill="1" applyBorder="1" applyAlignment="1"/>
    <xf numFmtId="41" fontId="29" fillId="26" borderId="39" xfId="42" applyNumberFormat="1" applyFont="1" applyFill="1" applyBorder="1" applyAlignment="1"/>
    <xf numFmtId="41" fontId="29" fillId="26" borderId="62" xfId="42" applyNumberFormat="1" applyFont="1" applyFill="1" applyBorder="1" applyAlignment="1"/>
    <xf numFmtId="0" fontId="27" fillId="26" borderId="36" xfId="42" applyNumberFormat="1" applyFont="1" applyFill="1" applyBorder="1" applyAlignment="1">
      <alignment horizontal="left"/>
    </xf>
    <xf numFmtId="0" fontId="29" fillId="0" borderId="39" xfId="42" applyNumberFormat="1" applyFont="1" applyFill="1" applyBorder="1" applyAlignment="1">
      <alignment wrapText="1"/>
    </xf>
    <xf numFmtId="0" fontId="29" fillId="26" borderId="39" xfId="42" applyNumberFormat="1" applyFont="1" applyFill="1" applyBorder="1" applyAlignment="1">
      <alignment wrapText="1"/>
    </xf>
    <xf numFmtId="0" fontId="29" fillId="26" borderId="41" xfId="42" applyNumberFormat="1" applyFont="1" applyFill="1" applyBorder="1" applyAlignment="1" applyProtection="1">
      <alignment horizontal="left"/>
    </xf>
    <xf numFmtId="41" fontId="35" fillId="0" borderId="38" xfId="42" applyNumberFormat="1" applyFont="1" applyFill="1" applyBorder="1" applyAlignment="1"/>
    <xf numFmtId="41" fontId="35" fillId="0" borderId="25" xfId="42" applyNumberFormat="1" applyFont="1" applyFill="1" applyBorder="1" applyAlignment="1"/>
    <xf numFmtId="41" fontId="35" fillId="0" borderId="39" xfId="42" applyNumberFormat="1" applyFont="1" applyFill="1" applyBorder="1" applyAlignment="1"/>
    <xf numFmtId="41" fontId="35" fillId="26" borderId="38" xfId="42" applyNumberFormat="1" applyFont="1" applyFill="1" applyBorder="1" applyAlignment="1"/>
    <xf numFmtId="41" fontId="35" fillId="26" borderId="25" xfId="42" applyNumberFormat="1" applyFont="1" applyFill="1" applyBorder="1" applyAlignment="1"/>
    <xf numFmtId="41" fontId="35" fillId="26" borderId="39" xfId="42" applyNumberFormat="1" applyFont="1" applyFill="1" applyBorder="1" applyAlignment="1"/>
    <xf numFmtId="41" fontId="35" fillId="0" borderId="25" xfId="39" applyNumberFormat="1" applyFont="1" applyFill="1" applyBorder="1" applyAlignment="1"/>
    <xf numFmtId="41" fontId="35" fillId="26" borderId="25" xfId="39" applyNumberFormat="1" applyFont="1" applyFill="1" applyBorder="1" applyAlignment="1"/>
    <xf numFmtId="41" fontId="27" fillId="0" borderId="25" xfId="42" applyNumberFormat="1" applyFont="1" applyFill="1" applyBorder="1"/>
    <xf numFmtId="0" fontId="29" fillId="0" borderId="39" xfId="42" applyNumberFormat="1" applyFont="1" applyFill="1" applyBorder="1" applyAlignment="1">
      <alignment horizontal="center" wrapText="1"/>
    </xf>
    <xf numFmtId="0" fontId="35" fillId="0" borderId="39" xfId="42" applyNumberFormat="1" applyFont="1" applyFill="1" applyBorder="1" applyAlignment="1">
      <alignment horizontal="center" wrapText="1"/>
    </xf>
    <xf numFmtId="0" fontId="29" fillId="0" borderId="39" xfId="42" applyNumberFormat="1" applyFont="1" applyFill="1" applyBorder="1" applyAlignment="1">
      <alignment horizontal="center" vertical="center" wrapText="1"/>
    </xf>
    <xf numFmtId="41" fontId="27" fillId="26" borderId="25" xfId="42" applyNumberFormat="1" applyFont="1" applyFill="1" applyBorder="1"/>
    <xf numFmtId="0" fontId="29" fillId="26" borderId="39" xfId="42" applyNumberFormat="1" applyFont="1" applyFill="1" applyBorder="1" applyAlignment="1">
      <alignment horizontal="center" wrapText="1"/>
    </xf>
    <xf numFmtId="0" fontId="29" fillId="26" borderId="39" xfId="42" quotePrefix="1" applyNumberFormat="1" applyFont="1" applyFill="1" applyBorder="1" applyAlignment="1">
      <alignment horizontal="center" wrapText="1"/>
    </xf>
    <xf numFmtId="0" fontId="35" fillId="26" borderId="39" xfId="42" applyNumberFormat="1" applyFont="1" applyFill="1" applyBorder="1" applyAlignment="1">
      <alignment horizontal="center" wrapText="1"/>
    </xf>
    <xf numFmtId="41" fontId="50" fillId="0" borderId="38" xfId="42" applyNumberFormat="1" applyFont="1" applyFill="1" applyBorder="1" applyAlignment="1"/>
    <xf numFmtId="41" fontId="29" fillId="26" borderId="50" xfId="42" applyNumberFormat="1" applyFont="1" applyFill="1" applyBorder="1" applyAlignment="1">
      <alignment horizontal="right"/>
    </xf>
    <xf numFmtId="41" fontId="29" fillId="0" borderId="39" xfId="42" applyNumberFormat="1" applyFont="1" applyFill="1" applyBorder="1" applyAlignment="1">
      <alignment horizontal="right"/>
    </xf>
    <xf numFmtId="37" fontId="27" fillId="0" borderId="38" xfId="42" quotePrefix="1" applyFont="1" applyFill="1" applyBorder="1" applyAlignment="1">
      <alignment horizontal="center"/>
    </xf>
    <xf numFmtId="37" fontId="27" fillId="0" borderId="52" xfId="42" applyFont="1" applyFill="1" applyBorder="1" applyAlignment="1">
      <alignment horizontal="center"/>
    </xf>
    <xf numFmtId="37" fontId="27" fillId="0" borderId="53" xfId="42" applyFont="1" applyFill="1" applyBorder="1" applyAlignment="1">
      <alignment horizontal="center"/>
    </xf>
    <xf numFmtId="41" fontId="27" fillId="0" borderId="22" xfId="42" applyNumberFormat="1" applyFont="1" applyFill="1" applyBorder="1"/>
    <xf numFmtId="41" fontId="27" fillId="0" borderId="11" xfId="42" applyNumberFormat="1" applyFont="1" applyFill="1" applyBorder="1" applyAlignment="1"/>
    <xf numFmtId="41" fontId="27" fillId="0" borderId="10" xfId="42" applyNumberFormat="1" applyFont="1" applyFill="1" applyBorder="1" applyAlignment="1"/>
    <xf numFmtId="37" fontId="61" fillId="0" borderId="19" xfId="42" applyFont="1" applyFill="1" applyBorder="1"/>
    <xf numFmtId="41" fontId="61" fillId="0" borderId="13" xfId="42" applyNumberFormat="1" applyFont="1" applyFill="1" applyBorder="1" applyAlignment="1">
      <alignment horizontal="center"/>
    </xf>
    <xf numFmtId="41" fontId="61" fillId="0" borderId="13" xfId="42" applyNumberFormat="1" applyFont="1" applyFill="1" applyBorder="1"/>
    <xf numFmtId="0" fontId="2" fillId="0" borderId="65" xfId="39" applyFont="1" applyBorder="1"/>
    <xf numFmtId="37" fontId="27" fillId="0" borderId="17" xfId="42" applyFont="1" applyFill="1" applyBorder="1"/>
    <xf numFmtId="37" fontId="27" fillId="0" borderId="17" xfId="42" applyFont="1" applyFill="1" applyBorder="1" applyAlignment="1">
      <alignment horizontal="center"/>
    </xf>
    <xf numFmtId="0" fontId="2" fillId="0" borderId="0" xfId="39" applyFont="1" applyBorder="1"/>
    <xf numFmtId="41" fontId="56" fillId="26" borderId="25" xfId="0" applyNumberFormat="1" applyFont="1" applyFill="1" applyBorder="1" applyAlignment="1"/>
    <xf numFmtId="41" fontId="56" fillId="26" borderId="39" xfId="0" applyNumberFormat="1" applyFont="1" applyFill="1" applyBorder="1" applyAlignment="1"/>
    <xf numFmtId="41" fontId="56" fillId="0" borderId="25" xfId="0" applyNumberFormat="1" applyFont="1" applyFill="1" applyBorder="1" applyAlignment="1"/>
    <xf numFmtId="41" fontId="56" fillId="0" borderId="39" xfId="0" applyNumberFormat="1" applyFont="1" applyFill="1" applyBorder="1" applyAlignment="1"/>
    <xf numFmtId="41" fontId="27" fillId="26" borderId="25" xfId="0" applyNumberFormat="1" applyFont="1" applyFill="1" applyBorder="1"/>
    <xf numFmtId="41" fontId="29" fillId="26" borderId="25" xfId="0" applyNumberFormat="1" applyFont="1" applyFill="1" applyBorder="1" applyAlignment="1"/>
    <xf numFmtId="37" fontId="63" fillId="0" borderId="19" xfId="42" applyFont="1" applyFill="1" applyBorder="1"/>
    <xf numFmtId="37" fontId="63" fillId="0" borderId="0" xfId="42" applyFont="1" applyFill="1" applyBorder="1"/>
    <xf numFmtId="41" fontId="63" fillId="0" borderId="0" xfId="42" applyNumberFormat="1" applyFont="1" applyFill="1" applyBorder="1"/>
    <xf numFmtId="37" fontId="64" fillId="0" borderId="0" xfId="42" applyFont="1" applyFill="1" applyBorder="1"/>
    <xf numFmtId="41" fontId="64" fillId="0" borderId="13" xfId="42" applyNumberFormat="1" applyFont="1" applyFill="1" applyBorder="1" applyAlignment="1" applyProtection="1"/>
    <xf numFmtId="41" fontId="29" fillId="0" borderId="39" xfId="0" applyNumberFormat="1" applyFont="1" applyFill="1" applyBorder="1" applyAlignment="1"/>
    <xf numFmtId="41" fontId="29" fillId="0" borderId="25" xfId="0" applyNumberFormat="1" applyFont="1" applyFill="1" applyBorder="1" applyAlignment="1"/>
    <xf numFmtId="41" fontId="27" fillId="0" borderId="25" xfId="0" applyNumberFormat="1" applyFont="1" applyFill="1" applyBorder="1" applyAlignment="1"/>
    <xf numFmtId="41" fontId="27" fillId="0" borderId="38" xfId="0" applyNumberFormat="1" applyFont="1" applyFill="1" applyBorder="1" applyAlignment="1"/>
    <xf numFmtId="41" fontId="29" fillId="0" borderId="38" xfId="0" applyNumberFormat="1" applyFont="1" applyFill="1" applyBorder="1" applyAlignment="1"/>
    <xf numFmtId="41" fontId="27" fillId="0" borderId="42" xfId="0" applyNumberFormat="1" applyFont="1" applyFill="1" applyBorder="1"/>
    <xf numFmtId="41" fontId="27" fillId="0" borderId="41" xfId="0" applyNumberFormat="1" applyFont="1" applyFill="1" applyBorder="1" applyAlignment="1">
      <alignment horizontal="center"/>
    </xf>
    <xf numFmtId="41" fontId="62" fillId="0" borderId="25" xfId="0" applyNumberFormat="1" applyFont="1" applyFill="1" applyBorder="1"/>
    <xf numFmtId="41" fontId="27" fillId="0" borderId="25" xfId="0" applyNumberFormat="1" applyFont="1" applyFill="1" applyBorder="1"/>
    <xf numFmtId="41" fontId="27" fillId="0" borderId="38" xfId="0" applyNumberFormat="1" applyFont="1" applyFill="1" applyBorder="1"/>
    <xf numFmtId="41" fontId="27" fillId="0" borderId="39" xfId="0" applyNumberFormat="1" applyFont="1" applyFill="1" applyBorder="1"/>
    <xf numFmtId="41" fontId="56" fillId="0" borderId="38" xfId="0" applyNumberFormat="1" applyFont="1" applyFill="1" applyBorder="1" applyAlignment="1"/>
    <xf numFmtId="41" fontId="58" fillId="0" borderId="25" xfId="0" applyNumberFormat="1" applyFont="1" applyFill="1" applyBorder="1" applyAlignment="1"/>
    <xf numFmtId="41" fontId="35" fillId="0" borderId="38" xfId="0" applyNumberFormat="1" applyFont="1" applyFill="1" applyBorder="1" applyAlignment="1"/>
    <xf numFmtId="41" fontId="58" fillId="0" borderId="38" xfId="0" applyNumberFormat="1" applyFont="1" applyFill="1" applyBorder="1" applyAlignment="1"/>
    <xf numFmtId="41" fontId="58" fillId="0" borderId="39" xfId="0" applyNumberFormat="1" applyFont="1" applyFill="1" applyBorder="1" applyAlignment="1"/>
    <xf numFmtId="41" fontId="35" fillId="0" borderId="25" xfId="0" applyNumberFormat="1" applyFont="1" applyFill="1" applyBorder="1" applyAlignment="1"/>
    <xf numFmtId="41" fontId="29" fillId="26" borderId="39" xfId="0" applyNumberFormat="1" applyFont="1" applyFill="1" applyBorder="1" applyAlignment="1"/>
    <xf numFmtId="41" fontId="27" fillId="26" borderId="25" xfId="0" applyNumberFormat="1" applyFont="1" applyFill="1" applyBorder="1" applyAlignment="1"/>
    <xf numFmtId="41" fontId="27" fillId="26" borderId="38" xfId="0" applyNumberFormat="1" applyFont="1" applyFill="1" applyBorder="1" applyAlignment="1"/>
    <xf numFmtId="41" fontId="29" fillId="26" borderId="38" xfId="0" applyNumberFormat="1" applyFont="1" applyFill="1" applyBorder="1" applyAlignment="1"/>
    <xf numFmtId="41" fontId="27" fillId="26" borderId="42" xfId="0" applyNumberFormat="1" applyFont="1" applyFill="1" applyBorder="1"/>
    <xf numFmtId="41" fontId="27" fillId="26" borderId="38" xfId="0" applyNumberFormat="1" applyFont="1" applyFill="1" applyBorder="1"/>
    <xf numFmtId="41" fontId="27" fillId="26" borderId="39" xfId="0" applyNumberFormat="1" applyFont="1" applyFill="1" applyBorder="1"/>
    <xf numFmtId="41" fontId="58" fillId="26" borderId="25" xfId="0" applyNumberFormat="1" applyFont="1" applyFill="1" applyBorder="1" applyAlignment="1"/>
    <xf numFmtId="41" fontId="58" fillId="26" borderId="38" xfId="0" applyNumberFormat="1" applyFont="1" applyFill="1" applyBorder="1" applyAlignment="1"/>
    <xf numFmtId="41" fontId="58" fillId="26" borderId="39" xfId="0" applyNumberFormat="1" applyFont="1" applyFill="1" applyBorder="1" applyAlignment="1"/>
    <xf numFmtId="41" fontId="35" fillId="26" borderId="25" xfId="0" applyNumberFormat="1" applyFont="1" applyFill="1" applyBorder="1" applyAlignment="1"/>
    <xf numFmtId="41" fontId="27" fillId="0" borderId="44" xfId="42" applyNumberFormat="1" applyFont="1" applyFill="1" applyBorder="1" applyProtection="1"/>
    <xf numFmtId="0" fontId="29" fillId="26" borderId="39" xfId="42" applyNumberFormat="1" applyFont="1" applyFill="1" applyBorder="1" applyAlignment="1">
      <alignment horizontal="center" vertical="center" wrapText="1"/>
    </xf>
    <xf numFmtId="41" fontId="27" fillId="26" borderId="38" xfId="42" applyNumberFormat="1" applyFont="1" applyFill="1" applyBorder="1"/>
    <xf numFmtId="41" fontId="35" fillId="26" borderId="38" xfId="0" applyNumberFormat="1" applyFont="1" applyFill="1" applyBorder="1" applyAlignment="1"/>
    <xf numFmtId="41" fontId="56" fillId="0" borderId="39" xfId="42" applyNumberFormat="1" applyFont="1" applyFill="1" applyBorder="1" applyAlignment="1"/>
    <xf numFmtId="41" fontId="56" fillId="0" borderId="38" xfId="42" applyNumberFormat="1" applyFont="1" applyFill="1" applyBorder="1" applyAlignment="1"/>
    <xf numFmtId="41" fontId="48" fillId="26" borderId="25" xfId="42" applyNumberFormat="1" applyFont="1" applyFill="1" applyBorder="1" applyAlignment="1"/>
    <xf numFmtId="41" fontId="29" fillId="0" borderId="66" xfId="42" applyNumberFormat="1" applyFont="1" applyFill="1" applyBorder="1" applyAlignment="1">
      <alignment horizontal="right" wrapText="1"/>
    </xf>
    <xf numFmtId="41" fontId="29" fillId="0" borderId="63" xfId="42" applyNumberFormat="1" applyFont="1" applyFill="1" applyBorder="1" applyAlignment="1">
      <alignment horizontal="right" wrapText="1"/>
    </xf>
    <xf numFmtId="41" fontId="40" fillId="0" borderId="69" xfId="42" applyNumberFormat="1" applyFont="1" applyFill="1" applyBorder="1" applyAlignment="1"/>
    <xf numFmtId="41" fontId="40" fillId="26" borderId="63" xfId="42" applyNumberFormat="1" applyFont="1" applyFill="1" applyBorder="1" applyAlignment="1"/>
    <xf numFmtId="41" fontId="40" fillId="0" borderId="63" xfId="42" applyNumberFormat="1" applyFont="1" applyFill="1" applyBorder="1" applyAlignment="1"/>
    <xf numFmtId="41" fontId="35" fillId="0" borderId="39" xfId="0" applyNumberFormat="1" applyFont="1" applyFill="1" applyBorder="1" applyAlignment="1"/>
    <xf numFmtId="41" fontId="35" fillId="26" borderId="39" xfId="39" applyNumberFormat="1" applyFont="1" applyFill="1" applyBorder="1" applyAlignment="1"/>
    <xf numFmtId="41" fontId="48" fillId="26" borderId="39" xfId="42" applyNumberFormat="1" applyFont="1" applyFill="1" applyBorder="1" applyAlignment="1"/>
    <xf numFmtId="37" fontId="27" fillId="0" borderId="70" xfId="42" applyFont="1" applyFill="1" applyBorder="1" applyAlignment="1">
      <alignment horizontal="center"/>
    </xf>
    <xf numFmtId="41" fontId="27" fillId="0" borderId="71" xfId="42" applyNumberFormat="1" applyFont="1" applyFill="1" applyBorder="1" applyAlignment="1"/>
    <xf numFmtId="41" fontId="62" fillId="0" borderId="38" xfId="0" applyNumberFormat="1" applyFont="1" applyFill="1" applyBorder="1" applyAlignment="1"/>
    <xf numFmtId="41" fontId="27" fillId="26" borderId="71" xfId="42" applyNumberFormat="1" applyFont="1" applyFill="1" applyBorder="1" applyAlignment="1"/>
    <xf numFmtId="41" fontId="35" fillId="26" borderId="38" xfId="39" applyNumberFormat="1" applyFont="1" applyFill="1" applyBorder="1" applyAlignment="1"/>
    <xf numFmtId="41" fontId="40" fillId="0" borderId="71" xfId="42" applyNumberFormat="1" applyFont="1" applyFill="1" applyBorder="1" applyAlignment="1"/>
    <xf numFmtId="41" fontId="40" fillId="26" borderId="71" xfId="42" applyNumberFormat="1" applyFont="1" applyFill="1" applyBorder="1" applyAlignment="1"/>
    <xf numFmtId="41" fontId="48" fillId="26" borderId="38" xfId="42" applyNumberFormat="1" applyFont="1" applyFill="1" applyBorder="1" applyAlignment="1"/>
    <xf numFmtId="41" fontId="27" fillId="0" borderId="72" xfId="42" applyNumberFormat="1" applyFont="1" applyFill="1" applyBorder="1" applyAlignment="1"/>
    <xf numFmtId="41" fontId="27" fillId="0" borderId="49" xfId="42" applyNumberFormat="1" applyFont="1" applyFill="1" applyBorder="1" applyAlignment="1"/>
    <xf numFmtId="41" fontId="27" fillId="0" borderId="62" xfId="42" applyNumberFormat="1" applyFont="1" applyFill="1" applyBorder="1" applyAlignment="1"/>
    <xf numFmtId="41" fontId="29" fillId="0" borderId="52" xfId="42" applyNumberFormat="1" applyFont="1" applyFill="1" applyBorder="1" applyAlignment="1"/>
    <xf numFmtId="0" fontId="27" fillId="0" borderId="50" xfId="42" applyNumberFormat="1" applyFont="1" applyFill="1" applyBorder="1" applyAlignment="1" applyProtection="1"/>
    <xf numFmtId="41" fontId="50" fillId="0" borderId="49" xfId="42" applyNumberFormat="1" applyFont="1" applyFill="1" applyBorder="1" applyAlignment="1"/>
    <xf numFmtId="37" fontId="39" fillId="26" borderId="41" xfId="42" applyFont="1" applyFill="1" applyBorder="1" applyAlignment="1">
      <alignment horizontal="left"/>
    </xf>
    <xf numFmtId="41" fontId="50" fillId="26" borderId="25" xfId="42" applyNumberFormat="1" applyFont="1" applyFill="1" applyBorder="1" applyAlignment="1"/>
    <xf numFmtId="41" fontId="50" fillId="26" borderId="38" xfId="42" applyNumberFormat="1" applyFont="1" applyFill="1" applyBorder="1" applyAlignment="1"/>
    <xf numFmtId="41" fontId="56" fillId="0" borderId="25" xfId="42" applyNumberFormat="1" applyFont="1" applyFill="1" applyBorder="1" applyAlignment="1"/>
    <xf numFmtId="37" fontId="27" fillId="0" borderId="25" xfId="42" quotePrefix="1" applyFont="1" applyFill="1" applyBorder="1" applyAlignment="1">
      <alignment horizontal="center"/>
    </xf>
    <xf numFmtId="41" fontId="27" fillId="0" borderId="25" xfId="42" applyNumberFormat="1" applyFont="1" applyFill="1" applyBorder="1" applyAlignment="1" applyProtection="1"/>
    <xf numFmtId="41" fontId="28" fillId="0" borderId="25" xfId="42" applyNumberFormat="1" applyFont="1" applyFill="1" applyBorder="1" applyAlignment="1"/>
    <xf numFmtId="41" fontId="28" fillId="26" borderId="25" xfId="42" applyNumberFormat="1" applyFont="1" applyFill="1" applyBorder="1" applyAlignment="1"/>
    <xf numFmtId="41" fontId="56" fillId="26" borderId="38" xfId="0" applyNumberFormat="1" applyFont="1" applyFill="1" applyBorder="1" applyAlignment="1"/>
    <xf numFmtId="41" fontId="35" fillId="0" borderId="38" xfId="39" applyNumberFormat="1" applyFont="1" applyFill="1" applyBorder="1" applyAlignment="1"/>
    <xf numFmtId="41" fontId="27" fillId="0" borderId="38" xfId="42" applyNumberFormat="1" applyFont="1" applyFill="1" applyBorder="1" applyAlignment="1" applyProtection="1"/>
    <xf numFmtId="41" fontId="28" fillId="0" borderId="38" xfId="42" applyNumberFormat="1" applyFont="1" applyFill="1" applyBorder="1" applyAlignment="1"/>
    <xf numFmtId="41" fontId="28" fillId="26" borderId="38" xfId="42" applyNumberFormat="1" applyFont="1" applyFill="1" applyBorder="1" applyAlignment="1"/>
    <xf numFmtId="41" fontId="65" fillId="0" borderId="17" xfId="42" applyNumberFormat="1" applyFont="1" applyFill="1" applyBorder="1"/>
    <xf numFmtId="41" fontId="27" fillId="26" borderId="48" xfId="42" applyNumberFormat="1" applyFont="1" applyFill="1" applyBorder="1" applyProtection="1"/>
    <xf numFmtId="41" fontId="56" fillId="26" borderId="25" xfId="42" applyNumberFormat="1" applyFont="1" applyFill="1" applyBorder="1" applyAlignment="1"/>
    <xf numFmtId="3" fontId="2" fillId="0" borderId="25" xfId="39" applyNumberFormat="1" applyFont="1" applyFill="1" applyBorder="1" applyAlignment="1">
      <alignment horizontal="left"/>
    </xf>
    <xf numFmtId="0" fontId="1" fillId="0" borderId="25" xfId="39" applyFont="1" applyBorder="1"/>
    <xf numFmtId="3" fontId="2" fillId="0" borderId="25" xfId="39" applyNumberFormat="1" applyFont="1" applyBorder="1"/>
    <xf numFmtId="0" fontId="2" fillId="0" borderId="25" xfId="39" applyFont="1" applyBorder="1"/>
    <xf numFmtId="3" fontId="4" fillId="0" borderId="25" xfId="39" applyNumberFormat="1" applyFont="1" applyBorder="1"/>
    <xf numFmtId="3" fontId="3" fillId="0" borderId="26" xfId="39" applyNumberFormat="1" applyFont="1" applyBorder="1"/>
    <xf numFmtId="0" fontId="2" fillId="24" borderId="63" xfId="39" applyFont="1" applyFill="1" applyBorder="1"/>
    <xf numFmtId="3" fontId="2" fillId="24" borderId="39" xfId="39" applyNumberFormat="1" applyFont="1" applyFill="1" applyBorder="1"/>
    <xf numFmtId="0" fontId="2" fillId="27" borderId="63" xfId="39" applyFont="1" applyFill="1" applyBorder="1"/>
    <xf numFmtId="3" fontId="2" fillId="27" borderId="39" xfId="39" applyNumberFormat="1" applyFont="1" applyFill="1" applyBorder="1"/>
    <xf numFmtId="0" fontId="2" fillId="27" borderId="39" xfId="39" applyFont="1" applyFill="1" applyBorder="1"/>
    <xf numFmtId="0" fontId="1" fillId="0" borderId="35" xfId="39" applyFont="1" applyBorder="1"/>
    <xf numFmtId="3" fontId="2" fillId="0" borderId="35" xfId="39" applyNumberFormat="1" applyFont="1" applyBorder="1"/>
    <xf numFmtId="41" fontId="29" fillId="0" borderId="41" xfId="42" applyNumberFormat="1" applyFont="1" applyFill="1" applyBorder="1" applyAlignment="1"/>
    <xf numFmtId="41" fontId="56" fillId="26" borderId="39" xfId="0" applyNumberFormat="1" applyFont="1" applyFill="1" applyBorder="1" applyAlignment="1">
      <alignment horizontal="center"/>
    </xf>
    <xf numFmtId="41" fontId="56" fillId="0" borderId="39" xfId="0" applyNumberFormat="1" applyFont="1" applyFill="1" applyBorder="1" applyAlignment="1">
      <alignment horizontal="center"/>
    </xf>
    <xf numFmtId="41" fontId="56" fillId="26" borderId="39" xfId="42" applyNumberFormat="1" applyFont="1" applyFill="1" applyBorder="1" applyAlignment="1"/>
    <xf numFmtId="41" fontId="27" fillId="0" borderId="59" xfId="42" applyNumberFormat="1" applyFont="1" applyFill="1" applyBorder="1" applyAlignment="1" applyProtection="1"/>
    <xf numFmtId="41" fontId="49" fillId="0" borderId="39" xfId="42" applyNumberFormat="1" applyFont="1" applyFill="1" applyBorder="1" applyAlignment="1"/>
    <xf numFmtId="41" fontId="49" fillId="26" borderId="39" xfId="42" applyNumberFormat="1" applyFont="1" applyFill="1" applyBorder="1" applyAlignment="1"/>
    <xf numFmtId="41" fontId="27" fillId="26" borderId="53" xfId="42" applyNumberFormat="1" applyFont="1" applyFill="1" applyBorder="1" applyAlignment="1"/>
    <xf numFmtId="41" fontId="56" fillId="0" borderId="39" xfId="0" applyNumberFormat="1" applyFont="1" applyFill="1" applyBorder="1"/>
    <xf numFmtId="41" fontId="57" fillId="26" borderId="39" xfId="0" applyNumberFormat="1" applyFont="1" applyFill="1" applyBorder="1" applyAlignment="1"/>
    <xf numFmtId="41" fontId="27" fillId="0" borderId="50" xfId="42" applyNumberFormat="1" applyFont="1" applyFill="1" applyBorder="1" applyAlignment="1"/>
    <xf numFmtId="0" fontId="27" fillId="0" borderId="48" xfId="42" applyNumberFormat="1" applyFont="1" applyFill="1" applyBorder="1" applyAlignment="1" applyProtection="1">
      <alignment horizontal="center"/>
    </xf>
    <xf numFmtId="0" fontId="27" fillId="0" borderId="43" xfId="42" applyNumberFormat="1" applyFont="1" applyFill="1" applyBorder="1" applyAlignment="1" applyProtection="1">
      <alignment horizontal="center"/>
    </xf>
    <xf numFmtId="41" fontId="27" fillId="0" borderId="43" xfId="42" applyNumberFormat="1" applyFont="1" applyFill="1" applyBorder="1" applyAlignment="1" applyProtection="1">
      <alignment horizontal="left"/>
    </xf>
    <xf numFmtId="41" fontId="27" fillId="26" borderId="43" xfId="42" applyNumberFormat="1" applyFont="1" applyFill="1" applyBorder="1" applyAlignment="1" applyProtection="1">
      <alignment horizontal="left"/>
    </xf>
    <xf numFmtId="0" fontId="27" fillId="26" borderId="43" xfId="42" applyNumberFormat="1" applyFont="1" applyFill="1" applyBorder="1" applyAlignment="1">
      <alignment horizontal="center"/>
    </xf>
    <xf numFmtId="0" fontId="27" fillId="0" borderId="43" xfId="42" applyNumberFormat="1" applyFont="1" applyFill="1" applyBorder="1" applyAlignment="1">
      <alignment horizontal="center"/>
    </xf>
    <xf numFmtId="0" fontId="27" fillId="0" borderId="43" xfId="42" applyNumberFormat="1" applyFont="1" applyFill="1" applyBorder="1" applyAlignment="1">
      <alignment horizontal="left"/>
    </xf>
    <xf numFmtId="41" fontId="29" fillId="0" borderId="70" xfId="42" applyNumberFormat="1" applyFont="1" applyFill="1" applyBorder="1" applyAlignment="1"/>
    <xf numFmtId="41" fontId="29" fillId="0" borderId="53" xfId="42" applyNumberFormat="1" applyFont="1" applyFill="1" applyBorder="1" applyAlignment="1"/>
    <xf numFmtId="0" fontId="27" fillId="0" borderId="57" xfId="42" applyNumberFormat="1" applyFont="1" applyFill="1" applyBorder="1" applyAlignment="1">
      <alignment horizontal="left"/>
    </xf>
    <xf numFmtId="0" fontId="27" fillId="0" borderId="57" xfId="42" applyNumberFormat="1" applyFont="1" applyFill="1" applyBorder="1" applyAlignment="1" applyProtection="1">
      <alignment horizontal="center"/>
    </xf>
    <xf numFmtId="0" fontId="35" fillId="0" borderId="25" xfId="42" quotePrefix="1" applyNumberFormat="1" applyFont="1" applyFill="1" applyBorder="1" applyAlignment="1" applyProtection="1"/>
    <xf numFmtId="0" fontId="56" fillId="0" borderId="71" xfId="42" applyNumberFormat="1" applyFont="1" applyFill="1" applyBorder="1" applyAlignment="1" applyProtection="1">
      <alignment horizontal="left"/>
    </xf>
    <xf numFmtId="41" fontId="35" fillId="0" borderId="63" xfId="42" applyNumberFormat="1" applyFont="1" applyFill="1" applyBorder="1" applyAlignment="1" applyProtection="1"/>
    <xf numFmtId="0" fontId="27" fillId="0" borderId="46" xfId="42" applyNumberFormat="1" applyFont="1" applyFill="1" applyBorder="1" applyAlignment="1">
      <alignment horizontal="center"/>
    </xf>
    <xf numFmtId="0" fontId="35" fillId="0" borderId="46" xfId="42" applyNumberFormat="1" applyFont="1" applyFill="1" applyBorder="1" applyAlignment="1" applyProtection="1">
      <alignment horizontal="left"/>
    </xf>
    <xf numFmtId="0" fontId="35" fillId="0" borderId="53" xfId="42" quotePrefix="1" applyNumberFormat="1" applyFont="1" applyFill="1" applyBorder="1" applyAlignment="1" applyProtection="1"/>
    <xf numFmtId="41" fontId="35" fillId="0" borderId="53" xfId="42" applyNumberFormat="1" applyFont="1" applyFill="1" applyBorder="1" applyAlignment="1"/>
    <xf numFmtId="0" fontId="41" fillId="0" borderId="55" xfId="42" applyNumberFormat="1" applyFont="1" applyFill="1" applyBorder="1" applyAlignment="1" applyProtection="1">
      <alignment horizontal="center"/>
    </xf>
    <xf numFmtId="0" fontId="27" fillId="0" borderId="55" xfId="39" applyNumberFormat="1" applyFont="1" applyFill="1" applyBorder="1" applyAlignment="1" applyProtection="1">
      <alignment horizontal="left"/>
    </xf>
    <xf numFmtId="0" fontId="35" fillId="0" borderId="55" xfId="39" applyNumberFormat="1" applyFont="1" applyFill="1" applyBorder="1" applyAlignment="1" applyProtection="1">
      <alignment horizontal="left"/>
    </xf>
    <xf numFmtId="0" fontId="35" fillId="0" borderId="54" xfId="39" applyNumberFormat="1" applyFont="1" applyFill="1" applyBorder="1" applyAlignment="1" applyProtection="1"/>
    <xf numFmtId="41" fontId="35" fillId="0" borderId="54" xfId="39" applyNumberFormat="1" applyFont="1" applyFill="1" applyBorder="1" applyAlignment="1"/>
    <xf numFmtId="41" fontId="35" fillId="26" borderId="52" xfId="39" applyNumberFormat="1" applyFont="1" applyFill="1" applyBorder="1" applyAlignment="1"/>
    <xf numFmtId="41" fontId="35" fillId="26" borderId="70" xfId="39" applyNumberFormat="1" applyFont="1" applyFill="1" applyBorder="1" applyAlignment="1"/>
    <xf numFmtId="41" fontId="50" fillId="0" borderId="50" xfId="42" applyNumberFormat="1" applyFont="1" applyFill="1" applyBorder="1" applyAlignment="1"/>
    <xf numFmtId="0" fontId="27" fillId="0" borderId="53" xfId="42" applyNumberFormat="1" applyFont="1" applyFill="1" applyBorder="1" applyAlignment="1" applyProtection="1"/>
    <xf numFmtId="0" fontId="27" fillId="26" borderId="39" xfId="42" applyNumberFormat="1" applyFont="1" applyFill="1" applyBorder="1" applyAlignment="1" applyProtection="1"/>
    <xf numFmtId="0" fontId="29" fillId="0" borderId="46" xfId="42" applyNumberFormat="1" applyFont="1" applyFill="1" applyBorder="1" applyAlignment="1" applyProtection="1">
      <alignment horizontal="left"/>
    </xf>
    <xf numFmtId="0" fontId="56" fillId="0" borderId="36" xfId="42" applyNumberFormat="1" applyFont="1" applyFill="1" applyBorder="1" applyAlignment="1" applyProtection="1">
      <alignment horizontal="left"/>
    </xf>
    <xf numFmtId="41" fontId="35" fillId="26" borderId="54" xfId="42" applyNumberFormat="1" applyFont="1" applyFill="1" applyBorder="1" applyAlignment="1"/>
    <xf numFmtId="0" fontId="2" fillId="27" borderId="25" xfId="40" applyFont="1" applyFill="1" applyBorder="1"/>
    <xf numFmtId="41" fontId="2" fillId="27" borderId="25" xfId="40" applyNumberFormat="1" applyFont="1" applyFill="1" applyBorder="1"/>
    <xf numFmtId="41" fontId="2" fillId="27" borderId="25" xfId="44" applyNumberFormat="1" applyFont="1" applyFill="1" applyBorder="1"/>
    <xf numFmtId="0" fontId="2" fillId="0" borderId="0" xfId="39" applyFont="1" applyFill="1" applyAlignment="1">
      <alignment horizontal="left"/>
    </xf>
    <xf numFmtId="41" fontId="62" fillId="26" borderId="63" xfId="0" applyNumberFormat="1" applyFont="1" applyFill="1" applyBorder="1"/>
    <xf numFmtId="41" fontId="62" fillId="0" borderId="63" xfId="0" applyNumberFormat="1" applyFont="1" applyFill="1" applyBorder="1" applyAlignment="1"/>
    <xf numFmtId="41" fontId="62" fillId="26" borderId="63" xfId="0" applyNumberFormat="1" applyFont="1" applyFill="1" applyBorder="1" applyAlignment="1">
      <alignment wrapText="1"/>
    </xf>
    <xf numFmtId="41" fontId="62" fillId="0" borderId="63" xfId="0" applyNumberFormat="1" applyFont="1" applyFill="1" applyBorder="1"/>
    <xf numFmtId="41" fontId="62" fillId="0" borderId="63" xfId="0" applyNumberFormat="1" applyFont="1" applyFill="1" applyBorder="1" applyAlignment="1">
      <alignment wrapText="1"/>
    </xf>
    <xf numFmtId="41" fontId="62" fillId="26" borderId="63" xfId="0" applyNumberFormat="1" applyFont="1" applyFill="1" applyBorder="1" applyAlignment="1"/>
    <xf numFmtId="41" fontId="62" fillId="0" borderId="63" xfId="42" applyNumberFormat="1" applyFont="1" applyFill="1" applyBorder="1" applyAlignment="1">
      <alignment horizontal="right"/>
    </xf>
    <xf numFmtId="41" fontId="58" fillId="0" borderId="63" xfId="0" applyNumberFormat="1" applyFont="1" applyFill="1" applyBorder="1" applyAlignment="1">
      <alignment wrapText="1"/>
    </xf>
    <xf numFmtId="41" fontId="58" fillId="26" borderId="63" xfId="0" applyNumberFormat="1" applyFont="1" applyFill="1" applyBorder="1" applyAlignment="1">
      <alignment wrapText="1"/>
    </xf>
    <xf numFmtId="41" fontId="62" fillId="0" borderId="63" xfId="0" applyNumberFormat="1" applyFont="1" applyFill="1" applyBorder="1" applyAlignment="1">
      <alignment horizontal="center"/>
    </xf>
    <xf numFmtId="41" fontId="62" fillId="26" borderId="63" xfId="0" applyNumberFormat="1" applyFont="1" applyFill="1" applyBorder="1" applyAlignment="1">
      <alignment horizontal="center"/>
    </xf>
    <xf numFmtId="41" fontId="35" fillId="0" borderId="69" xfId="42" applyNumberFormat="1" applyFont="1" applyFill="1" applyBorder="1" applyAlignment="1" applyProtection="1"/>
    <xf numFmtId="41" fontId="29" fillId="0" borderId="26" xfId="42" applyNumberFormat="1" applyFont="1" applyFill="1" applyBorder="1" applyAlignment="1" applyProtection="1"/>
    <xf numFmtId="41" fontId="29" fillId="0" borderId="67" xfId="42" applyNumberFormat="1" applyFont="1" applyFill="1" applyBorder="1" applyAlignment="1" applyProtection="1"/>
    <xf numFmtId="41" fontId="29" fillId="0" borderId="63" xfId="42" applyNumberFormat="1" applyFont="1" applyFill="1" applyBorder="1" applyAlignment="1" applyProtection="1"/>
    <xf numFmtId="41" fontId="40" fillId="0" borderId="63" xfId="42" applyNumberFormat="1" applyFont="1" applyFill="1" applyBorder="1" applyAlignment="1">
      <alignment wrapText="1"/>
    </xf>
    <xf numFmtId="41" fontId="40" fillId="26" borderId="63" xfId="42" applyNumberFormat="1" applyFont="1" applyFill="1" applyBorder="1" applyAlignment="1">
      <alignment wrapText="1"/>
    </xf>
    <xf numFmtId="41" fontId="40" fillId="0" borderId="67" xfId="42" applyNumberFormat="1" applyFont="1" applyFill="1" applyBorder="1" applyAlignment="1"/>
    <xf numFmtId="3" fontId="41" fillId="26" borderId="40" xfId="42" applyNumberFormat="1" applyFont="1" applyFill="1" applyBorder="1" applyAlignment="1" applyProtection="1">
      <alignment horizontal="right"/>
      <protection locked="0"/>
    </xf>
    <xf numFmtId="3" fontId="41" fillId="0" borderId="40" xfId="42" applyNumberFormat="1" applyFont="1" applyFill="1" applyBorder="1" applyAlignment="1" applyProtection="1">
      <alignment horizontal="right"/>
      <protection locked="0"/>
    </xf>
    <xf numFmtId="41" fontId="27" fillId="0" borderId="74" xfId="42" applyNumberFormat="1" applyFont="1" applyFill="1" applyBorder="1" applyAlignment="1"/>
    <xf numFmtId="41" fontId="35" fillId="26" borderId="53" xfId="39" applyNumberFormat="1" applyFont="1" applyFill="1" applyBorder="1" applyAlignment="1"/>
    <xf numFmtId="41" fontId="35" fillId="0" borderId="39" xfId="39" applyNumberFormat="1" applyFont="1" applyFill="1" applyBorder="1" applyAlignment="1"/>
    <xf numFmtId="41" fontId="35" fillId="26" borderId="50" xfId="39" applyNumberFormat="1" applyFont="1" applyFill="1" applyBorder="1" applyAlignment="1"/>
    <xf numFmtId="37" fontId="39" fillId="0" borderId="23" xfId="42" applyFont="1" applyFill="1" applyBorder="1" applyAlignment="1">
      <alignment horizontal="center" wrapText="1"/>
    </xf>
    <xf numFmtId="41" fontId="29" fillId="0" borderId="42" xfId="42" applyNumberFormat="1" applyFont="1" applyFill="1" applyBorder="1" applyAlignment="1"/>
    <xf numFmtId="0" fontId="29" fillId="0" borderId="42" xfId="0" applyFont="1" applyFill="1" applyBorder="1" applyAlignment="1">
      <alignment horizontal="left"/>
    </xf>
    <xf numFmtId="0" fontId="35" fillId="26" borderId="42" xfId="0" applyFont="1" applyFill="1" applyBorder="1" applyAlignment="1">
      <alignment horizontal="center" wrapText="1"/>
    </xf>
    <xf numFmtId="0" fontId="35" fillId="0" borderId="42" xfId="0" applyFont="1" applyFill="1" applyBorder="1" applyAlignment="1">
      <alignment horizontal="center" wrapText="1"/>
    </xf>
    <xf numFmtId="0" fontId="29" fillId="26" borderId="42" xfId="0" applyFont="1" applyFill="1" applyBorder="1" applyAlignment="1">
      <alignment horizontal="left"/>
    </xf>
    <xf numFmtId="0" fontId="58" fillId="0" borderId="42" xfId="0" applyFont="1" applyFill="1" applyBorder="1" applyAlignment="1">
      <alignment horizontal="center" wrapText="1"/>
    </xf>
    <xf numFmtId="0" fontId="58" fillId="26" borderId="42" xfId="0" applyFont="1" applyFill="1" applyBorder="1" applyAlignment="1">
      <alignment horizontal="center" wrapText="1"/>
    </xf>
    <xf numFmtId="41" fontId="29" fillId="0" borderId="42" xfId="0" applyNumberFormat="1" applyFont="1" applyFill="1" applyBorder="1" applyAlignment="1">
      <alignment horizontal="center"/>
    </xf>
    <xf numFmtId="41" fontId="29" fillId="26" borderId="42" xfId="0" applyNumberFormat="1" applyFont="1" applyFill="1" applyBorder="1" applyAlignment="1">
      <alignment horizontal="center"/>
    </xf>
    <xf numFmtId="41" fontId="35" fillId="0" borderId="47" xfId="42" applyNumberFormat="1" applyFont="1" applyFill="1" applyBorder="1" applyAlignment="1" applyProtection="1">
      <alignment horizontal="left"/>
    </xf>
    <xf numFmtId="0" fontId="2" fillId="0" borderId="0" xfId="39" applyFont="1" applyFill="1" applyAlignment="1"/>
    <xf numFmtId="0" fontId="2" fillId="0" borderId="0" xfId="39" applyFont="1" applyFill="1" applyAlignment="1">
      <alignment horizontal="left"/>
    </xf>
    <xf numFmtId="37" fontId="27" fillId="0" borderId="19" xfId="42" applyFont="1" applyFill="1" applyBorder="1" applyAlignment="1">
      <alignment horizontal="center" vertical="center"/>
    </xf>
    <xf numFmtId="37" fontId="27" fillId="0" borderId="14" xfId="42" applyFont="1" applyFill="1" applyBorder="1" applyAlignment="1" applyProtection="1">
      <alignment horizontal="left" vertical="center"/>
    </xf>
    <xf numFmtId="37" fontId="27" fillId="0" borderId="20" xfId="42" applyFont="1" applyFill="1" applyBorder="1" applyAlignment="1">
      <alignment horizontal="left" vertical="center"/>
    </xf>
    <xf numFmtId="37" fontId="27" fillId="0" borderId="14" xfId="42" applyFont="1" applyFill="1" applyBorder="1" applyAlignment="1" applyProtection="1">
      <alignment horizontal="left" vertical="center" wrapText="1"/>
    </xf>
    <xf numFmtId="37" fontId="27" fillId="0" borderId="0" xfId="42" applyFont="1" applyFill="1" applyBorder="1" applyAlignment="1">
      <alignment horizontal="center"/>
    </xf>
    <xf numFmtId="0" fontId="2" fillId="0" borderId="25" xfId="39" applyFont="1" applyFill="1" applyBorder="1" applyAlignment="1">
      <alignment horizontal="left"/>
    </xf>
    <xf numFmtId="0" fontId="2" fillId="0" borderId="0" xfId="43" applyFont="1" applyFill="1" applyAlignment="1">
      <alignment horizontal="left"/>
    </xf>
    <xf numFmtId="37" fontId="27" fillId="0" borderId="22" xfId="42" applyFont="1" applyFill="1" applyBorder="1" applyAlignment="1">
      <alignment horizontal="center" vertical="center"/>
    </xf>
    <xf numFmtId="37" fontId="27" fillId="0" borderId="21" xfId="42" applyFont="1" applyFill="1" applyBorder="1" applyAlignment="1">
      <alignment horizontal="left" vertical="center"/>
    </xf>
    <xf numFmtId="37" fontId="27" fillId="0" borderId="12" xfId="42" applyFont="1" applyFill="1" applyBorder="1" applyAlignment="1" applyProtection="1">
      <alignment horizontal="left" vertical="center"/>
    </xf>
    <xf numFmtId="0" fontId="27" fillId="26" borderId="55" xfId="42" applyNumberFormat="1" applyFont="1" applyFill="1" applyBorder="1" applyAlignment="1" applyProtection="1">
      <alignment horizontal="center"/>
    </xf>
    <xf numFmtId="41" fontId="29" fillId="26" borderId="54" xfId="42" applyNumberFormat="1" applyFont="1" applyFill="1" applyBorder="1" applyAlignment="1"/>
    <xf numFmtId="41" fontId="29" fillId="26" borderId="33" xfId="42" applyNumberFormat="1" applyFont="1" applyFill="1" applyBorder="1" applyAlignment="1"/>
    <xf numFmtId="41" fontId="29" fillId="26" borderId="58" xfId="42" applyNumberFormat="1" applyFont="1" applyFill="1" applyBorder="1" applyAlignment="1"/>
    <xf numFmtId="41" fontId="27" fillId="26" borderId="44" xfId="42" applyNumberFormat="1" applyFont="1" applyFill="1" applyBorder="1" applyAlignment="1" applyProtection="1">
      <alignment horizontal="left"/>
    </xf>
    <xf numFmtId="41" fontId="56" fillId="26" borderId="54" xfId="42" applyNumberFormat="1" applyFont="1" applyFill="1" applyBorder="1" applyAlignment="1"/>
    <xf numFmtId="41" fontId="27" fillId="0" borderId="22" xfId="42" applyNumberFormat="1" applyFont="1" applyFill="1" applyBorder="1" applyAlignment="1" applyProtection="1">
      <alignment horizontal="left"/>
    </xf>
    <xf numFmtId="37" fontId="29" fillId="0" borderId="23" xfId="42" applyFont="1" applyFill="1" applyBorder="1"/>
    <xf numFmtId="41" fontId="33" fillId="0" borderId="10" xfId="42" applyNumberFormat="1" applyFont="1" applyFill="1" applyBorder="1" applyAlignment="1">
      <alignment horizontal="center"/>
    </xf>
    <xf numFmtId="41" fontId="30" fillId="0" borderId="10" xfId="42" applyNumberFormat="1" applyFont="1" applyFill="1" applyBorder="1"/>
    <xf numFmtId="37" fontId="71" fillId="0" borderId="0" xfId="42" applyFont="1" applyFill="1" applyBorder="1" applyAlignment="1">
      <alignment horizontal="left" vertical="center"/>
    </xf>
    <xf numFmtId="41" fontId="71" fillId="0" borderId="0" xfId="42" applyNumberFormat="1" applyFont="1" applyFill="1" applyBorder="1" applyAlignment="1">
      <alignment horizontal="center" vertical="center"/>
    </xf>
    <xf numFmtId="41" fontId="71" fillId="0" borderId="0" xfId="42" applyNumberFormat="1" applyFont="1" applyFill="1" applyBorder="1" applyAlignment="1">
      <alignment horizontal="center"/>
    </xf>
    <xf numFmtId="41" fontId="72" fillId="0" borderId="17" xfId="42" applyNumberFormat="1" applyFont="1" applyFill="1" applyBorder="1"/>
    <xf numFmtId="41" fontId="40" fillId="0" borderId="52" xfId="42" applyNumberFormat="1" applyFont="1" applyFill="1" applyBorder="1" applyAlignment="1"/>
    <xf numFmtId="41" fontId="27" fillId="0" borderId="60" xfId="42" applyNumberFormat="1" applyFont="1" applyFill="1" applyBorder="1" applyAlignment="1">
      <alignment horizontal="center"/>
    </xf>
    <xf numFmtId="41" fontId="60" fillId="26" borderId="25" xfId="42" applyNumberFormat="1" applyFont="1" applyFill="1" applyBorder="1" applyAlignment="1"/>
    <xf numFmtId="41" fontId="60" fillId="26" borderId="71" xfId="42" applyNumberFormat="1" applyFont="1" applyFill="1" applyBorder="1" applyAlignment="1"/>
    <xf numFmtId="41" fontId="56" fillId="0" borderId="33" xfId="42" applyNumberFormat="1" applyFont="1" applyFill="1" applyBorder="1" applyAlignment="1"/>
    <xf numFmtId="0" fontId="1" fillId="0" borderId="0" xfId="39" applyFont="1" applyBorder="1"/>
    <xf numFmtId="0" fontId="1" fillId="0" borderId="31" xfId="39" applyFont="1" applyBorder="1"/>
    <xf numFmtId="0" fontId="10" fillId="0" borderId="0" xfId="39"/>
    <xf numFmtId="37" fontId="27" fillId="0" borderId="17" xfId="41" applyFont="1" applyFill="1" applyBorder="1" applyAlignment="1" applyProtection="1">
      <alignment horizontal="left"/>
    </xf>
    <xf numFmtId="37" fontId="27" fillId="0" borderId="17" xfId="42" applyFont="1" applyFill="1" applyBorder="1" applyAlignment="1">
      <alignment horizontal="left" vertical="center"/>
    </xf>
    <xf numFmtId="37" fontId="65" fillId="0" borderId="17" xfId="42" applyFont="1" applyFill="1" applyBorder="1"/>
    <xf numFmtId="41" fontId="58" fillId="0" borderId="0" xfId="42" applyNumberFormat="1" applyFont="1" applyFill="1" applyBorder="1"/>
    <xf numFmtId="41" fontId="59" fillId="0" borderId="0" xfId="42" applyNumberFormat="1" applyFont="1" applyFill="1" applyBorder="1"/>
    <xf numFmtId="37" fontId="56" fillId="0" borderId="0" xfId="42" applyFont="1" applyFill="1" applyBorder="1"/>
    <xf numFmtId="37" fontId="30" fillId="0" borderId="13" xfId="42" applyFont="1" applyFill="1" applyBorder="1"/>
    <xf numFmtId="37" fontId="27" fillId="0" borderId="23" xfId="42" applyFont="1" applyFill="1" applyBorder="1" applyAlignment="1">
      <alignment horizontal="center"/>
    </xf>
    <xf numFmtId="0" fontId="27" fillId="26" borderId="55" xfId="42" applyNumberFormat="1" applyFont="1" applyFill="1" applyBorder="1" applyAlignment="1">
      <alignment horizontal="center"/>
    </xf>
    <xf numFmtId="0" fontId="27" fillId="26" borderId="55" xfId="42" applyNumberFormat="1" applyFont="1" applyFill="1" applyBorder="1" applyAlignment="1">
      <alignment horizontal="left"/>
    </xf>
    <xf numFmtId="0" fontId="29" fillId="26" borderId="54" xfId="42" applyNumberFormat="1" applyFont="1" applyFill="1" applyBorder="1" applyAlignment="1">
      <alignment wrapText="1"/>
    </xf>
    <xf numFmtId="41" fontId="27" fillId="26" borderId="47" xfId="42" applyNumberFormat="1" applyFont="1" applyFill="1" applyBorder="1" applyAlignment="1" applyProtection="1">
      <alignment horizontal="left"/>
    </xf>
    <xf numFmtId="0" fontId="27" fillId="26" borderId="46" xfId="42" applyNumberFormat="1" applyFont="1" applyFill="1" applyBorder="1" applyAlignment="1">
      <alignment horizontal="center"/>
    </xf>
    <xf numFmtId="41" fontId="27" fillId="26" borderId="46" xfId="42" applyNumberFormat="1" applyFont="1" applyFill="1" applyBorder="1" applyAlignment="1">
      <alignment horizontal="center"/>
    </xf>
    <xf numFmtId="0" fontId="27" fillId="26" borderId="46" xfId="42" applyNumberFormat="1" applyFont="1" applyFill="1" applyBorder="1" applyAlignment="1">
      <alignment horizontal="left"/>
    </xf>
    <xf numFmtId="0" fontId="27" fillId="26" borderId="46" xfId="42" applyNumberFormat="1" applyFont="1" applyFill="1" applyBorder="1" applyAlignment="1" applyProtection="1">
      <alignment horizontal="center"/>
    </xf>
    <xf numFmtId="41" fontId="45" fillId="26" borderId="25" xfId="42" applyNumberFormat="1" applyFont="1" applyFill="1" applyBorder="1" applyAlignment="1"/>
    <xf numFmtId="41" fontId="66" fillId="0" borderId="63" xfId="0" applyNumberFormat="1" applyFont="1" applyFill="1" applyBorder="1" applyAlignment="1">
      <alignment horizontal="center"/>
    </xf>
    <xf numFmtId="41" fontId="55" fillId="0" borderId="42" xfId="0" applyNumberFormat="1" applyFont="1" applyFill="1" applyBorder="1" applyAlignment="1">
      <alignment horizontal="center"/>
    </xf>
    <xf numFmtId="41" fontId="68" fillId="0" borderId="39" xfId="0" applyNumberFormat="1" applyFont="1" applyFill="1" applyBorder="1" applyAlignment="1"/>
    <xf numFmtId="41" fontId="35" fillId="26" borderId="39" xfId="0" applyNumberFormat="1" applyFont="1" applyFill="1" applyBorder="1" applyAlignment="1"/>
    <xf numFmtId="0" fontId="29" fillId="0" borderId="36" xfId="42" applyNumberFormat="1" applyFont="1" applyFill="1" applyBorder="1" applyAlignment="1" applyProtection="1">
      <alignment horizontal="left"/>
    </xf>
    <xf numFmtId="41" fontId="27" fillId="0" borderId="41" xfId="0" applyNumberFormat="1" applyFont="1" applyFill="1" applyBorder="1" applyAlignment="1">
      <alignment horizontal="left"/>
    </xf>
    <xf numFmtId="0" fontId="29" fillId="0" borderId="39" xfId="0" applyNumberFormat="1" applyFont="1" applyFill="1" applyBorder="1" applyAlignment="1">
      <alignment horizontal="center"/>
    </xf>
    <xf numFmtId="41" fontId="57" fillId="0" borderId="39" xfId="0" applyNumberFormat="1" applyFont="1" applyFill="1" applyBorder="1"/>
    <xf numFmtId="41" fontId="29" fillId="26" borderId="39" xfId="42" applyNumberFormat="1" applyFont="1" applyFill="1" applyBorder="1" applyAlignment="1">
      <alignment horizontal="right"/>
    </xf>
    <xf numFmtId="37" fontId="53" fillId="0" borderId="23" xfId="42" applyFont="1" applyFill="1" applyBorder="1" applyAlignment="1">
      <alignment horizontal="center" wrapText="1"/>
    </xf>
    <xf numFmtId="37" fontId="27" fillId="0" borderId="39" xfId="42" quotePrefix="1" applyFont="1" applyFill="1" applyBorder="1" applyAlignment="1">
      <alignment horizontal="center"/>
    </xf>
    <xf numFmtId="37" fontId="27" fillId="0" borderId="0" xfId="42" quotePrefix="1" applyFont="1" applyFill="1" applyBorder="1" applyAlignment="1">
      <alignment horizontal="center"/>
    </xf>
    <xf numFmtId="37" fontId="27" fillId="0" borderId="10" xfId="42" applyFont="1" applyFill="1" applyBorder="1" applyAlignment="1">
      <alignment horizontal="center"/>
    </xf>
    <xf numFmtId="37" fontId="27" fillId="0" borderId="11" xfId="42" applyFont="1" applyFill="1" applyBorder="1" applyAlignment="1">
      <alignment horizontal="center"/>
    </xf>
    <xf numFmtId="37" fontId="27" fillId="0" borderId="22" xfId="42" applyFont="1" applyFill="1" applyBorder="1" applyAlignment="1">
      <alignment horizontal="center"/>
    </xf>
    <xf numFmtId="37" fontId="27" fillId="0" borderId="12" xfId="42" quotePrefix="1" applyFont="1" applyFill="1" applyBorder="1" applyAlignment="1">
      <alignment horizontal="center"/>
    </xf>
    <xf numFmtId="37" fontId="35" fillId="0" borderId="25" xfId="42" applyFont="1" applyFill="1" applyBorder="1"/>
    <xf numFmtId="41" fontId="35" fillId="0" borderId="52" xfId="42" applyNumberFormat="1" applyFont="1" applyFill="1" applyBorder="1" applyAlignment="1"/>
    <xf numFmtId="41" fontId="35" fillId="0" borderId="70" xfId="42" applyNumberFormat="1" applyFont="1" applyFill="1" applyBorder="1" applyAlignment="1"/>
    <xf numFmtId="41" fontId="35" fillId="0" borderId="35" xfId="42" applyNumberFormat="1" applyFont="1" applyFill="1" applyBorder="1" applyAlignment="1"/>
    <xf numFmtId="41" fontId="35" fillId="0" borderId="77" xfId="42" applyNumberFormat="1" applyFont="1" applyFill="1" applyBorder="1" applyAlignment="1"/>
    <xf numFmtId="41" fontId="27" fillId="0" borderId="43" xfId="0" applyNumberFormat="1" applyFont="1" applyFill="1" applyBorder="1"/>
    <xf numFmtId="41" fontId="27" fillId="26" borderId="43" xfId="0" applyNumberFormat="1" applyFont="1" applyFill="1" applyBorder="1"/>
    <xf numFmtId="41" fontId="35" fillId="0" borderId="43" xfId="42" applyNumberFormat="1" applyFont="1" applyFill="1" applyBorder="1" applyAlignment="1" applyProtection="1">
      <alignment horizontal="left"/>
    </xf>
    <xf numFmtId="41" fontId="29" fillId="0" borderId="44" xfId="42" applyNumberFormat="1" applyFont="1" applyFill="1" applyBorder="1" applyAlignment="1">
      <alignment horizontal="right" wrapText="1"/>
    </xf>
    <xf numFmtId="41" fontId="29" fillId="0" borderId="43" xfId="42" applyNumberFormat="1" applyFont="1" applyFill="1" applyBorder="1" applyAlignment="1">
      <alignment horizontal="right" wrapText="1"/>
    </xf>
    <xf numFmtId="41" fontId="40" fillId="0" borderId="48" xfId="42" applyNumberFormat="1" applyFont="1" applyFill="1" applyBorder="1" applyAlignment="1"/>
    <xf numFmtId="41" fontId="40" fillId="26" borderId="43" xfId="42" applyNumberFormat="1" applyFont="1" applyFill="1" applyBorder="1" applyAlignment="1"/>
    <xf numFmtId="41" fontId="40" fillId="0" borderId="43" xfId="42" applyNumberFormat="1" applyFont="1" applyFill="1" applyBorder="1" applyAlignment="1"/>
    <xf numFmtId="41" fontId="49" fillId="26" borderId="43" xfId="42" applyNumberFormat="1" applyFont="1" applyFill="1" applyBorder="1" applyAlignment="1"/>
    <xf numFmtId="41" fontId="49" fillId="0" borderId="43" xfId="42" applyNumberFormat="1" applyFont="1" applyFill="1" applyBorder="1" applyAlignment="1"/>
    <xf numFmtId="37" fontId="40" fillId="0" borderId="51" xfId="42" applyFont="1" applyFill="1" applyBorder="1"/>
    <xf numFmtId="37" fontId="40" fillId="0" borderId="22" xfId="42" applyFont="1" applyFill="1" applyBorder="1"/>
    <xf numFmtId="3" fontId="41" fillId="0" borderId="48" xfId="42" applyNumberFormat="1" applyFont="1" applyFill="1" applyBorder="1" applyAlignment="1" applyProtection="1">
      <alignment horizontal="left"/>
      <protection locked="0"/>
    </xf>
    <xf numFmtId="3" fontId="41" fillId="26" borderId="43" xfId="42" applyNumberFormat="1" applyFont="1" applyFill="1" applyBorder="1" applyAlignment="1" applyProtection="1">
      <alignment horizontal="left"/>
      <protection locked="0"/>
    </xf>
    <xf numFmtId="3" fontId="41" fillId="0" borderId="43" xfId="42" applyNumberFormat="1" applyFont="1" applyFill="1" applyBorder="1" applyAlignment="1" applyProtection="1">
      <alignment horizontal="left"/>
      <protection locked="0"/>
    </xf>
    <xf numFmtId="41" fontId="27" fillId="0" borderId="51" xfId="42" applyNumberFormat="1" applyFont="1" applyFill="1" applyBorder="1" applyAlignment="1"/>
    <xf numFmtId="41" fontId="27" fillId="26" borderId="39" xfId="0" applyNumberFormat="1" applyFont="1" applyFill="1" applyBorder="1" applyAlignment="1"/>
    <xf numFmtId="41" fontId="27" fillId="0" borderId="39" xfId="42" applyNumberFormat="1" applyFont="1" applyFill="1" applyBorder="1" applyAlignment="1" applyProtection="1"/>
    <xf numFmtId="41" fontId="35" fillId="26" borderId="33" xfId="42" applyNumberFormat="1" applyFont="1" applyFill="1" applyBorder="1" applyAlignment="1"/>
    <xf numFmtId="37" fontId="35" fillId="26" borderId="33" xfId="42" applyFont="1" applyFill="1" applyBorder="1"/>
    <xf numFmtId="41" fontId="27" fillId="0" borderId="0" xfId="42" applyNumberFormat="1" applyFont="1" applyFill="1" applyBorder="1" applyAlignment="1" applyProtection="1"/>
    <xf numFmtId="41" fontId="27" fillId="0" borderId="39" xfId="0" applyNumberFormat="1" applyFont="1" applyFill="1" applyBorder="1" applyAlignment="1"/>
    <xf numFmtId="41" fontId="50" fillId="26" borderId="39" xfId="42" applyNumberFormat="1" applyFont="1" applyFill="1" applyBorder="1" applyAlignment="1"/>
    <xf numFmtId="41" fontId="35" fillId="26" borderId="58" xfId="42" applyNumberFormat="1" applyFont="1" applyFill="1" applyBorder="1" applyAlignment="1"/>
    <xf numFmtId="0" fontId="67" fillId="26" borderId="25" xfId="0" applyFont="1" applyFill="1" applyBorder="1"/>
    <xf numFmtId="41" fontId="56" fillId="0" borderId="25" xfId="0" applyNumberFormat="1" applyFont="1" applyFill="1" applyBorder="1" applyAlignment="1">
      <alignment horizontal="center"/>
    </xf>
    <xf numFmtId="41" fontId="56" fillId="26" borderId="25" xfId="0" applyNumberFormat="1" applyFont="1" applyFill="1" applyBorder="1"/>
    <xf numFmtId="41" fontId="56" fillId="26" borderId="25" xfId="0" applyNumberFormat="1" applyFont="1" applyFill="1" applyBorder="1" applyAlignment="1">
      <alignment horizontal="center"/>
    </xf>
    <xf numFmtId="41" fontId="62" fillId="26" borderId="25" xfId="0" applyNumberFormat="1" applyFont="1" applyFill="1" applyBorder="1" applyAlignment="1"/>
    <xf numFmtId="41" fontId="62" fillId="0" borderId="25" xfId="0" applyNumberFormat="1" applyFont="1" applyFill="1" applyBorder="1" applyAlignment="1"/>
    <xf numFmtId="41" fontId="56" fillId="0" borderId="25" xfId="0" applyNumberFormat="1" applyFont="1" applyFill="1" applyBorder="1"/>
    <xf numFmtId="41" fontId="69" fillId="26" borderId="25" xfId="42" applyNumberFormat="1" applyFont="1" applyFill="1" applyBorder="1" applyAlignment="1"/>
    <xf numFmtId="41" fontId="58" fillId="26" borderId="25" xfId="42" applyNumberFormat="1" applyFont="1" applyFill="1" applyBorder="1" applyAlignment="1"/>
    <xf numFmtId="41" fontId="58" fillId="26" borderId="25" xfId="39" applyNumberFormat="1" applyFont="1" applyFill="1" applyBorder="1" applyAlignment="1"/>
    <xf numFmtId="41" fontId="56" fillId="0" borderId="52" xfId="0" applyNumberFormat="1" applyFont="1" applyFill="1" applyBorder="1" applyAlignment="1"/>
    <xf numFmtId="41" fontId="56" fillId="0" borderId="70" xfId="0" applyNumberFormat="1" applyFont="1" applyFill="1" applyBorder="1" applyAlignment="1"/>
    <xf numFmtId="41" fontId="27" fillId="0" borderId="38" xfId="42" applyNumberFormat="1" applyFont="1" applyFill="1" applyBorder="1"/>
    <xf numFmtId="41" fontId="56" fillId="26" borderId="38" xfId="42" applyNumberFormat="1" applyFont="1" applyFill="1" applyBorder="1" applyAlignment="1"/>
    <xf numFmtId="41" fontId="35" fillId="26" borderId="76" xfId="42" applyNumberFormat="1" applyFont="1" applyFill="1" applyBorder="1" applyAlignment="1"/>
    <xf numFmtId="41" fontId="35" fillId="26" borderId="35" xfId="42" applyNumberFormat="1" applyFont="1" applyFill="1" applyBorder="1" applyAlignment="1"/>
    <xf numFmtId="41" fontId="35" fillId="26" borderId="77" xfId="42" applyNumberFormat="1" applyFont="1" applyFill="1" applyBorder="1" applyAlignment="1"/>
    <xf numFmtId="41" fontId="27" fillId="26" borderId="52" xfId="42" applyNumberFormat="1" applyFont="1" applyFill="1" applyBorder="1" applyAlignment="1"/>
    <xf numFmtId="41" fontId="29" fillId="26" borderId="52" xfId="42" applyNumberFormat="1" applyFont="1" applyFill="1" applyBorder="1" applyAlignment="1"/>
    <xf numFmtId="41" fontId="27" fillId="26" borderId="70" xfId="42" applyNumberFormat="1" applyFont="1" applyFill="1" applyBorder="1" applyAlignment="1"/>
    <xf numFmtId="41" fontId="29" fillId="0" borderId="60" xfId="42" applyNumberFormat="1" applyFont="1" applyFill="1" applyBorder="1" applyAlignment="1"/>
    <xf numFmtId="41" fontId="27" fillId="0" borderId="36" xfId="42" applyNumberFormat="1" applyFont="1" applyFill="1" applyBorder="1"/>
    <xf numFmtId="41" fontId="27" fillId="0" borderId="49" xfId="42" applyNumberFormat="1" applyFont="1" applyFill="1" applyBorder="1" applyAlignment="1" applyProtection="1">
      <alignment horizontal="left"/>
    </xf>
    <xf numFmtId="41" fontId="27" fillId="0" borderId="49" xfId="42" applyNumberFormat="1" applyFont="1" applyFill="1" applyBorder="1" applyAlignment="1" applyProtection="1"/>
    <xf numFmtId="41" fontId="27" fillId="0" borderId="62" xfId="42" applyNumberFormat="1" applyFont="1" applyFill="1" applyBorder="1" applyAlignment="1" applyProtection="1"/>
    <xf numFmtId="41" fontId="27" fillId="0" borderId="54" xfId="42" applyNumberFormat="1" applyFont="1" applyFill="1" applyBorder="1" applyAlignment="1" applyProtection="1"/>
    <xf numFmtId="41" fontId="60" fillId="0" borderId="25" xfId="42" applyNumberFormat="1" applyFont="1" applyFill="1" applyBorder="1" applyAlignment="1"/>
    <xf numFmtId="41" fontId="60" fillId="0" borderId="25" xfId="42" applyNumberFormat="1" applyFont="1" applyFill="1" applyBorder="1"/>
    <xf numFmtId="41" fontId="73" fillId="0" borderId="25" xfId="42" applyNumberFormat="1" applyFont="1" applyFill="1" applyBorder="1"/>
    <xf numFmtId="41" fontId="40" fillId="0" borderId="64" xfId="42" applyNumberFormat="1" applyFont="1" applyFill="1" applyBorder="1" applyAlignment="1"/>
    <xf numFmtId="41" fontId="40" fillId="0" borderId="70" xfId="42" applyNumberFormat="1" applyFont="1" applyFill="1" applyBorder="1" applyAlignment="1"/>
    <xf numFmtId="41" fontId="49" fillId="0" borderId="38" xfId="42" applyNumberFormat="1" applyFont="1" applyFill="1" applyBorder="1" applyAlignment="1"/>
    <xf numFmtId="41" fontId="27" fillId="0" borderId="71" xfId="42" applyNumberFormat="1" applyFont="1" applyFill="1" applyBorder="1"/>
    <xf numFmtId="41" fontId="73" fillId="0" borderId="71" xfId="42" applyNumberFormat="1" applyFont="1" applyFill="1" applyBorder="1"/>
    <xf numFmtId="41" fontId="40" fillId="0" borderId="72" xfId="42" applyNumberFormat="1" applyFont="1" applyFill="1" applyBorder="1" applyAlignment="1"/>
    <xf numFmtId="41" fontId="40" fillId="0" borderId="49" xfId="42" applyNumberFormat="1" applyFont="1" applyFill="1" applyBorder="1" applyAlignment="1"/>
    <xf numFmtId="41" fontId="40" fillId="0" borderId="62" xfId="42" applyNumberFormat="1" applyFont="1" applyFill="1" applyBorder="1" applyAlignment="1"/>
    <xf numFmtId="41" fontId="40" fillId="0" borderId="31" xfId="42" applyNumberFormat="1" applyFont="1" applyFill="1" applyBorder="1" applyAlignment="1"/>
    <xf numFmtId="41" fontId="27" fillId="0" borderId="25" xfId="39" applyNumberFormat="1" applyFont="1" applyFill="1" applyBorder="1" applyAlignment="1" applyProtection="1">
      <protection locked="0"/>
    </xf>
    <xf numFmtId="41" fontId="27" fillId="26" borderId="25" xfId="39" applyNumberFormat="1" applyFont="1" applyFill="1" applyBorder="1" applyAlignment="1" applyProtection="1">
      <protection locked="0"/>
    </xf>
    <xf numFmtId="41" fontId="46" fillId="0" borderId="25" xfId="39" applyNumberFormat="1" applyFont="1" applyFill="1" applyBorder="1"/>
    <xf numFmtId="41" fontId="46" fillId="26" borderId="25" xfId="39" applyNumberFormat="1" applyFont="1" applyFill="1" applyBorder="1"/>
    <xf numFmtId="41" fontId="41" fillId="0" borderId="25" xfId="39" applyNumberFormat="1" applyFont="1" applyFill="1" applyBorder="1" applyAlignment="1" applyProtection="1">
      <protection locked="0"/>
    </xf>
    <xf numFmtId="41" fontId="47" fillId="26" borderId="25" xfId="39" applyNumberFormat="1" applyFont="1" applyFill="1" applyBorder="1" applyAlignment="1" applyProtection="1">
      <protection locked="0"/>
    </xf>
    <xf numFmtId="41" fontId="47" fillId="26" borderId="25" xfId="42" applyNumberFormat="1" applyFont="1" applyFill="1" applyBorder="1" applyAlignment="1"/>
    <xf numFmtId="41" fontId="27" fillId="0" borderId="64" xfId="39" applyNumberFormat="1" applyFont="1" applyFill="1" applyBorder="1" applyAlignment="1" applyProtection="1">
      <protection locked="0"/>
    </xf>
    <xf numFmtId="41" fontId="27" fillId="0" borderId="52" xfId="39" applyNumberFormat="1" applyFont="1" applyFill="1" applyBorder="1" applyAlignment="1" applyProtection="1">
      <protection locked="0"/>
    </xf>
    <xf numFmtId="41" fontId="27" fillId="0" borderId="52" xfId="42" applyNumberFormat="1" applyFont="1" applyFill="1" applyBorder="1" applyAlignment="1"/>
    <xf numFmtId="41" fontId="27" fillId="0" borderId="70" xfId="42" applyNumberFormat="1" applyFont="1" applyFill="1" applyBorder="1" applyAlignment="1"/>
    <xf numFmtId="41" fontId="27" fillId="26" borderId="71" xfId="39" applyNumberFormat="1" applyFont="1" applyFill="1" applyBorder="1" applyAlignment="1" applyProtection="1">
      <protection locked="0"/>
    </xf>
    <xf numFmtId="41" fontId="46" fillId="0" borderId="71" xfId="39" applyNumberFormat="1" applyFont="1" applyFill="1" applyBorder="1"/>
    <xf numFmtId="41" fontId="46" fillId="26" borderId="71" xfId="39" applyNumberFormat="1" applyFont="1" applyFill="1" applyBorder="1"/>
    <xf numFmtId="41" fontId="27" fillId="0" borderId="71" xfId="39" applyNumberFormat="1" applyFont="1" applyFill="1" applyBorder="1" applyAlignment="1" applyProtection="1">
      <protection locked="0"/>
    </xf>
    <xf numFmtId="41" fontId="47" fillId="26" borderId="71" xfId="39" applyNumberFormat="1" applyFont="1" applyFill="1" applyBorder="1" applyAlignment="1" applyProtection="1">
      <protection locked="0"/>
    </xf>
    <xf numFmtId="41" fontId="29" fillId="26" borderId="75" xfId="42" applyNumberFormat="1" applyFont="1" applyFill="1" applyBorder="1" applyAlignment="1"/>
    <xf numFmtId="41" fontId="56" fillId="26" borderId="33" xfId="0" applyNumberFormat="1" applyFont="1" applyFill="1" applyBorder="1" applyAlignment="1"/>
    <xf numFmtId="41" fontId="56" fillId="26" borderId="58" xfId="0" applyNumberFormat="1" applyFont="1" applyFill="1" applyBorder="1" applyAlignment="1"/>
    <xf numFmtId="41" fontId="29" fillId="0" borderId="25" xfId="42" applyNumberFormat="1" applyFont="1" applyFill="1" applyBorder="1" applyAlignment="1">
      <alignment horizontal="right"/>
    </xf>
    <xf numFmtId="41" fontId="27" fillId="26" borderId="57" xfId="42" applyNumberFormat="1" applyFont="1" applyFill="1" applyBorder="1" applyProtection="1"/>
    <xf numFmtId="41" fontId="35" fillId="0" borderId="59" xfId="42" applyNumberFormat="1" applyFont="1" applyFill="1" applyBorder="1" applyAlignment="1"/>
    <xf numFmtId="41" fontId="27" fillId="26" borderId="23" xfId="42" applyNumberFormat="1" applyFont="1" applyFill="1" applyBorder="1" applyProtection="1"/>
    <xf numFmtId="41" fontId="27" fillId="26" borderId="24" xfId="42" applyNumberFormat="1" applyFont="1" applyFill="1" applyBorder="1" applyAlignment="1" applyProtection="1">
      <alignment horizontal="left"/>
    </xf>
    <xf numFmtId="0" fontId="27" fillId="26" borderId="11" xfId="42" applyNumberFormat="1" applyFont="1" applyFill="1" applyBorder="1" applyAlignment="1" applyProtection="1">
      <alignment horizontal="center"/>
    </xf>
    <xf numFmtId="0" fontId="27" fillId="26" borderId="11" xfId="42" applyNumberFormat="1" applyFont="1" applyFill="1" applyBorder="1" applyAlignment="1" applyProtection="1">
      <alignment horizontal="left"/>
    </xf>
    <xf numFmtId="0" fontId="29" fillId="26" borderId="11" xfId="42" applyNumberFormat="1" applyFont="1" applyFill="1" applyBorder="1" applyAlignment="1" applyProtection="1">
      <alignment horizontal="left"/>
    </xf>
    <xf numFmtId="0" fontId="29" fillId="26" borderId="32" xfId="42" applyNumberFormat="1" applyFont="1" applyFill="1" applyBorder="1" applyAlignment="1" applyProtection="1"/>
    <xf numFmtId="41" fontId="29" fillId="26" borderId="78" xfId="42" applyNumberFormat="1" applyFont="1" applyFill="1" applyBorder="1" applyAlignment="1" applyProtection="1"/>
    <xf numFmtId="41" fontId="27" fillId="26" borderId="23" xfId="42" applyNumberFormat="1" applyFont="1" applyFill="1" applyBorder="1" applyAlignment="1" applyProtection="1">
      <alignment horizontal="left"/>
    </xf>
    <xf numFmtId="41" fontId="35" fillId="0" borderId="25" xfId="42" applyNumberFormat="1" applyFont="1" applyFill="1" applyBorder="1" applyAlignment="1">
      <alignment wrapText="1"/>
    </xf>
    <xf numFmtId="41" fontId="35" fillId="26" borderId="25" xfId="42" applyNumberFormat="1" applyFont="1" applyFill="1" applyBorder="1" applyAlignment="1">
      <alignment wrapText="1"/>
    </xf>
    <xf numFmtId="41" fontId="35" fillId="0" borderId="52" xfId="42" applyNumberFormat="1" applyFont="1" applyFill="1" applyBorder="1" applyAlignment="1">
      <alignment wrapText="1"/>
    </xf>
    <xf numFmtId="37" fontId="35" fillId="0" borderId="70" xfId="42" applyFont="1" applyFill="1" applyBorder="1"/>
    <xf numFmtId="37" fontId="35" fillId="26" borderId="38" xfId="42" applyFont="1" applyFill="1" applyBorder="1"/>
    <xf numFmtId="37" fontId="35" fillId="0" borderId="38" xfId="42" applyFont="1" applyFill="1" applyBorder="1"/>
    <xf numFmtId="0" fontId="35" fillId="0" borderId="53" xfId="42" quotePrefix="1" applyNumberFormat="1" applyFont="1" applyFill="1" applyBorder="1" applyAlignment="1"/>
    <xf numFmtId="0" fontId="35" fillId="26" borderId="39" xfId="42" quotePrefix="1" applyNumberFormat="1" applyFont="1" applyFill="1" applyBorder="1" applyAlignment="1"/>
    <xf numFmtId="0" fontId="35" fillId="0" borderId="39" xfId="42" quotePrefix="1" applyNumberFormat="1" applyFont="1" applyFill="1" applyBorder="1" applyAlignment="1"/>
    <xf numFmtId="0" fontId="35" fillId="26" borderId="41" xfId="42" applyNumberFormat="1" applyFont="1" applyFill="1" applyBorder="1" applyAlignment="1" applyProtection="1">
      <alignment horizontal="left"/>
    </xf>
    <xf numFmtId="0" fontId="35" fillId="0" borderId="41" xfId="42" applyNumberFormat="1" applyFont="1" applyFill="1" applyBorder="1" applyAlignment="1" applyProtection="1">
      <alignment horizontal="left"/>
    </xf>
    <xf numFmtId="0" fontId="35" fillId="26" borderId="36" xfId="42" applyNumberFormat="1" applyFont="1" applyFill="1" applyBorder="1" applyAlignment="1" applyProtection="1">
      <alignment horizontal="left"/>
    </xf>
    <xf numFmtId="41" fontId="27" fillId="0" borderId="70" xfId="42" applyNumberFormat="1" applyFont="1" applyFill="1" applyBorder="1" applyAlignment="1" applyProtection="1">
      <alignment horizontal="left"/>
    </xf>
    <xf numFmtId="41" fontId="27" fillId="26" borderId="38" xfId="42" applyNumberFormat="1" applyFont="1" applyFill="1" applyBorder="1" applyAlignment="1" applyProtection="1">
      <alignment horizontal="left"/>
    </xf>
    <xf numFmtId="41" fontId="27" fillId="0" borderId="38" xfId="42" applyNumberFormat="1" applyFont="1" applyFill="1" applyBorder="1" applyAlignment="1" applyProtection="1">
      <alignment horizontal="left"/>
    </xf>
    <xf numFmtId="41" fontId="27" fillId="0" borderId="46" xfId="42" applyNumberFormat="1" applyFont="1" applyFill="1" applyBorder="1" applyAlignment="1" applyProtection="1">
      <alignment horizontal="left"/>
    </xf>
    <xf numFmtId="41" fontId="27" fillId="26" borderId="41" xfId="42" applyNumberFormat="1" applyFont="1" applyFill="1" applyBorder="1" applyAlignment="1" applyProtection="1">
      <alignment horizontal="left"/>
    </xf>
    <xf numFmtId="41" fontId="27" fillId="0" borderId="41" xfId="42" applyNumberFormat="1" applyFont="1" applyFill="1" applyBorder="1" applyAlignment="1" applyProtection="1">
      <alignment horizontal="left"/>
    </xf>
    <xf numFmtId="41" fontId="27" fillId="26" borderId="36" xfId="42" applyNumberFormat="1" applyFont="1" applyFill="1" applyBorder="1" applyAlignment="1" applyProtection="1">
      <alignment horizontal="left"/>
    </xf>
    <xf numFmtId="41" fontId="27" fillId="0" borderId="47" xfId="42" applyNumberFormat="1" applyFont="1" applyFill="1" applyBorder="1" applyProtection="1"/>
    <xf numFmtId="41" fontId="27" fillId="26" borderId="42" xfId="42" applyNumberFormat="1" applyFont="1" applyFill="1" applyBorder="1" applyProtection="1"/>
    <xf numFmtId="41" fontId="27" fillId="0" borderId="42" xfId="42" applyNumberFormat="1" applyFont="1" applyFill="1" applyBorder="1" applyProtection="1"/>
    <xf numFmtId="41" fontId="27" fillId="26" borderId="37" xfId="42" applyNumberFormat="1" applyFont="1" applyFill="1" applyBorder="1" applyProtection="1"/>
    <xf numFmtId="41" fontId="62" fillId="0" borderId="68" xfId="0" applyNumberFormat="1" applyFont="1" applyFill="1" applyBorder="1" applyAlignment="1"/>
    <xf numFmtId="41" fontId="29" fillId="26" borderId="25" xfId="42" applyNumberFormat="1" applyFont="1" applyFill="1" applyBorder="1" applyAlignment="1">
      <alignment horizontal="right" wrapText="1"/>
    </xf>
    <xf numFmtId="41" fontId="69" fillId="26" borderId="39" xfId="42" applyNumberFormat="1" applyFont="1" applyFill="1" applyBorder="1" applyAlignment="1"/>
    <xf numFmtId="0" fontId="27" fillId="26" borderId="44" xfId="42" applyNumberFormat="1" applyFont="1" applyFill="1" applyBorder="1" applyAlignment="1">
      <alignment horizontal="center"/>
    </xf>
    <xf numFmtId="0" fontId="27" fillId="26" borderId="44" xfId="42" applyNumberFormat="1" applyFont="1" applyFill="1" applyBorder="1" applyAlignment="1">
      <alignment horizontal="left"/>
    </xf>
    <xf numFmtId="0" fontId="27" fillId="26" borderId="44" xfId="42" applyNumberFormat="1" applyFont="1" applyFill="1" applyBorder="1" applyAlignment="1" applyProtection="1">
      <alignment horizontal="center"/>
    </xf>
    <xf numFmtId="0" fontId="35" fillId="26" borderId="76" xfId="42" applyNumberFormat="1" applyFont="1" applyFill="1" applyBorder="1" applyAlignment="1" applyProtection="1">
      <alignment horizontal="left"/>
    </xf>
    <xf numFmtId="0" fontId="35" fillId="26" borderId="35" xfId="42" quotePrefix="1" applyNumberFormat="1" applyFont="1" applyFill="1" applyBorder="1" applyAlignment="1" applyProtection="1"/>
    <xf numFmtId="41" fontId="35" fillId="26" borderId="66" xfId="42" applyNumberFormat="1" applyFont="1" applyFill="1" applyBorder="1" applyAlignment="1" applyProtection="1"/>
    <xf numFmtId="41" fontId="35" fillId="26" borderId="44" xfId="42" applyNumberFormat="1" applyFont="1" applyFill="1" applyBorder="1" applyAlignment="1" applyProtection="1">
      <alignment horizontal="left"/>
    </xf>
    <xf numFmtId="41" fontId="29" fillId="0" borderId="25" xfId="42" applyNumberFormat="1" applyFont="1" applyFill="1" applyBorder="1" applyAlignment="1">
      <alignment horizontal="right" wrapText="1"/>
    </xf>
    <xf numFmtId="41" fontId="35" fillId="26" borderId="25" xfId="42" applyNumberFormat="1" applyFont="1" applyFill="1" applyBorder="1" applyAlignment="1">
      <alignment horizontal="right" wrapText="1"/>
    </xf>
    <xf numFmtId="41" fontId="35" fillId="0" borderId="25" xfId="42" applyNumberFormat="1" applyFont="1" applyFill="1" applyBorder="1" applyAlignment="1">
      <alignment horizontal="right" wrapText="1"/>
    </xf>
    <xf numFmtId="41" fontId="29" fillId="0" borderId="25" xfId="42" applyNumberFormat="1" applyFont="1" applyFill="1" applyBorder="1" applyAlignment="1">
      <alignment horizontal="right" vertical="center" wrapText="1"/>
    </xf>
    <xf numFmtId="41" fontId="29" fillId="26" borderId="52" xfId="42" applyNumberFormat="1" applyFont="1" applyFill="1" applyBorder="1" applyAlignment="1">
      <alignment horizontal="right" wrapText="1"/>
    </xf>
    <xf numFmtId="41" fontId="56" fillId="0" borderId="49" xfId="42" applyNumberFormat="1" applyFont="1" applyFill="1" applyBorder="1" applyAlignment="1">
      <alignment horizontal="right" wrapText="1"/>
    </xf>
    <xf numFmtId="41" fontId="56" fillId="0" borderId="62" xfId="42" applyNumberFormat="1" applyFont="1" applyFill="1" applyBorder="1" applyAlignment="1"/>
    <xf numFmtId="0" fontId="29" fillId="26" borderId="53" xfId="42" quotePrefix="1" applyNumberFormat="1" applyFont="1" applyFill="1" applyBorder="1" applyAlignment="1">
      <alignment horizontal="center" wrapText="1"/>
    </xf>
    <xf numFmtId="0" fontId="56" fillId="0" borderId="50" xfId="42" applyNumberFormat="1" applyFont="1" applyFill="1" applyBorder="1" applyAlignment="1">
      <alignment horizontal="center" wrapText="1"/>
    </xf>
    <xf numFmtId="0" fontId="29" fillId="26" borderId="46" xfId="42" applyNumberFormat="1" applyFont="1" applyFill="1" applyBorder="1" applyAlignment="1" applyProtection="1">
      <alignment horizontal="left"/>
    </xf>
    <xf numFmtId="0" fontId="56" fillId="0" borderId="41" xfId="42" applyNumberFormat="1" applyFont="1" applyFill="1" applyBorder="1" applyAlignment="1" applyProtection="1">
      <alignment horizontal="left"/>
    </xf>
    <xf numFmtId="0" fontId="56" fillId="26" borderId="41" xfId="42" applyNumberFormat="1" applyFont="1" applyFill="1" applyBorder="1" applyAlignment="1" applyProtection="1">
      <alignment horizontal="left"/>
    </xf>
    <xf numFmtId="41" fontId="27" fillId="26" borderId="57" xfId="42" applyNumberFormat="1" applyFont="1" applyFill="1" applyBorder="1" applyAlignment="1" applyProtection="1">
      <alignment horizontal="left"/>
    </xf>
    <xf numFmtId="0" fontId="27" fillId="26" borderId="57" xfId="42" applyNumberFormat="1" applyFont="1" applyFill="1" applyBorder="1" applyAlignment="1">
      <alignment horizontal="center"/>
    </xf>
    <xf numFmtId="0" fontId="27" fillId="26" borderId="57" xfId="42" applyNumberFormat="1" applyFont="1" applyFill="1" applyBorder="1" applyAlignment="1">
      <alignment horizontal="left"/>
    </xf>
    <xf numFmtId="0" fontId="27" fillId="26" borderId="57" xfId="42" applyNumberFormat="1" applyFont="1" applyFill="1" applyBorder="1" applyAlignment="1" applyProtection="1">
      <alignment horizontal="center"/>
    </xf>
    <xf numFmtId="0" fontId="56" fillId="26" borderId="75" xfId="42" applyNumberFormat="1" applyFont="1" applyFill="1" applyBorder="1" applyAlignment="1" applyProtection="1">
      <alignment horizontal="left"/>
    </xf>
    <xf numFmtId="0" fontId="35" fillId="26" borderId="33" xfId="42" quotePrefix="1" applyNumberFormat="1" applyFont="1" applyFill="1" applyBorder="1" applyAlignment="1" applyProtection="1"/>
    <xf numFmtId="41" fontId="35" fillId="26" borderId="68" xfId="42" applyNumberFormat="1" applyFont="1" applyFill="1" applyBorder="1" applyAlignment="1" applyProtection="1"/>
    <xf numFmtId="41" fontId="35" fillId="26" borderId="57" xfId="42" applyNumberFormat="1" applyFont="1" applyFill="1" applyBorder="1" applyAlignment="1" applyProtection="1">
      <alignment horizontal="left"/>
    </xf>
    <xf numFmtId="41" fontId="56" fillId="26" borderId="33" xfId="42" applyNumberFormat="1" applyFont="1" applyFill="1" applyBorder="1" applyAlignment="1"/>
    <xf numFmtId="41" fontId="35" fillId="26" borderId="25" xfId="42" applyNumberFormat="1" applyFont="1" applyFill="1" applyBorder="1" applyAlignment="1" applyProtection="1"/>
    <xf numFmtId="41" fontId="56" fillId="0" borderId="25" xfId="42" applyNumberFormat="1" applyFont="1" applyFill="1" applyBorder="1" applyAlignment="1" applyProtection="1"/>
    <xf numFmtId="41" fontId="35" fillId="26" borderId="25" xfId="39" applyNumberFormat="1" applyFont="1" applyFill="1" applyBorder="1" applyAlignment="1" applyProtection="1">
      <alignment horizontal="right"/>
    </xf>
    <xf numFmtId="41" fontId="35" fillId="0" borderId="25" xfId="39" applyNumberFormat="1" applyFont="1" applyFill="1" applyBorder="1" applyAlignment="1" applyProtection="1"/>
    <xf numFmtId="41" fontId="35" fillId="0" borderId="52" xfId="42" applyNumberFormat="1" applyFont="1" applyFill="1" applyBorder="1" applyAlignment="1" applyProtection="1"/>
    <xf numFmtId="41" fontId="35" fillId="0" borderId="70" xfId="42" applyNumberFormat="1" applyFont="1" applyFill="1" applyBorder="1" applyAlignment="1" applyProtection="1">
      <alignment horizontal="left"/>
    </xf>
    <xf numFmtId="41" fontId="35" fillId="26" borderId="38" xfId="42" applyNumberFormat="1" applyFont="1" applyFill="1" applyBorder="1" applyAlignment="1" applyProtection="1">
      <alignment horizontal="left"/>
    </xf>
    <xf numFmtId="41" fontId="56" fillId="0" borderId="38" xfId="42" applyNumberFormat="1" applyFont="1" applyFill="1" applyBorder="1" applyAlignment="1" applyProtection="1">
      <alignment horizontal="left"/>
    </xf>
    <xf numFmtId="41" fontId="51" fillId="26" borderId="38" xfId="39" applyNumberFormat="1" applyFont="1" applyFill="1" applyBorder="1" applyAlignment="1" applyProtection="1">
      <alignment horizontal="left"/>
    </xf>
    <xf numFmtId="0" fontId="35" fillId="26" borderId="39" xfId="42" quotePrefix="1" applyNumberFormat="1" applyFont="1" applyFill="1" applyBorder="1" applyAlignment="1" applyProtection="1"/>
    <xf numFmtId="0" fontId="56" fillId="0" borderId="39" xfId="42" quotePrefix="1" applyNumberFormat="1" applyFont="1" applyFill="1" applyBorder="1" applyAlignment="1" applyProtection="1"/>
    <xf numFmtId="0" fontId="35" fillId="26" borderId="39" xfId="39" applyNumberFormat="1" applyFont="1" applyFill="1" applyBorder="1" applyAlignment="1" applyProtection="1"/>
    <xf numFmtId="0" fontId="35" fillId="26" borderId="41" xfId="39" applyNumberFormat="1" applyFont="1" applyFill="1" applyBorder="1" applyAlignment="1" applyProtection="1">
      <alignment horizontal="left"/>
    </xf>
    <xf numFmtId="0" fontId="35" fillId="0" borderId="41" xfId="39" applyNumberFormat="1" applyFont="1" applyFill="1" applyBorder="1" applyAlignment="1" applyProtection="1">
      <alignment horizontal="left"/>
    </xf>
    <xf numFmtId="0" fontId="41" fillId="26" borderId="41" xfId="39" applyNumberFormat="1" applyFont="1" applyFill="1" applyBorder="1" applyAlignment="1" applyProtection="1">
      <alignment horizontal="center"/>
    </xf>
    <xf numFmtId="0" fontId="27" fillId="26" borderId="41" xfId="39" applyNumberFormat="1" applyFont="1" applyFill="1" applyBorder="1" applyAlignment="1" applyProtection="1">
      <alignment horizontal="left"/>
    </xf>
    <xf numFmtId="41" fontId="41" fillId="26" borderId="41" xfId="42" applyNumberFormat="1" applyFont="1" applyFill="1" applyBorder="1" applyAlignment="1">
      <alignment horizontal="center"/>
    </xf>
    <xf numFmtId="0" fontId="41" fillId="26" borderId="41" xfId="42" applyNumberFormat="1" applyFont="1" applyFill="1" applyBorder="1" applyAlignment="1" applyProtection="1">
      <alignment horizontal="center"/>
    </xf>
    <xf numFmtId="41" fontId="27" fillId="0" borderId="62" xfId="42" applyNumberFormat="1" applyFont="1" applyFill="1" applyBorder="1" applyAlignment="1" applyProtection="1">
      <alignment horizontal="left"/>
    </xf>
    <xf numFmtId="41" fontId="27" fillId="0" borderId="36" xfId="42" applyNumberFormat="1" applyFont="1" applyFill="1" applyBorder="1" applyAlignment="1" applyProtection="1">
      <alignment horizontal="left"/>
    </xf>
    <xf numFmtId="41" fontId="27" fillId="0" borderId="37" xfId="42" applyNumberFormat="1" applyFont="1" applyFill="1" applyBorder="1" applyProtection="1"/>
    <xf numFmtId="41" fontId="29" fillId="26" borderId="70" xfId="42" applyNumberFormat="1" applyFont="1" applyFill="1" applyBorder="1" applyAlignment="1"/>
    <xf numFmtId="41" fontId="56" fillId="0" borderId="50" xfId="42" applyNumberFormat="1" applyFont="1" applyFill="1" applyBorder="1" applyAlignment="1"/>
    <xf numFmtId="41" fontId="56" fillId="0" borderId="49" xfId="42" applyNumberFormat="1" applyFont="1" applyFill="1" applyBorder="1" applyAlignment="1"/>
    <xf numFmtId="41" fontId="69" fillId="0" borderId="49" xfId="42" applyNumberFormat="1" applyFont="1" applyFill="1" applyBorder="1" applyAlignment="1"/>
    <xf numFmtId="41" fontId="27" fillId="0" borderId="62" xfId="42" applyNumberFormat="1" applyFont="1" applyFill="1" applyBorder="1"/>
    <xf numFmtId="0" fontId="27" fillId="0" borderId="55" xfId="39" applyNumberFormat="1" applyFont="1" applyFill="1" applyBorder="1" applyAlignment="1" applyProtection="1">
      <alignment horizontal="center"/>
    </xf>
    <xf numFmtId="41" fontId="35" fillId="0" borderId="33" xfId="39" applyNumberFormat="1" applyFont="1" applyFill="1" applyBorder="1" applyAlignment="1" applyProtection="1"/>
    <xf numFmtId="41" fontId="35" fillId="0" borderId="58" xfId="39" applyNumberFormat="1" applyFont="1" applyFill="1" applyBorder="1" applyAlignment="1" applyProtection="1">
      <alignment horizontal="left"/>
    </xf>
    <xf numFmtId="41" fontId="35" fillId="0" borderId="33" xfId="39" applyNumberFormat="1" applyFont="1" applyFill="1" applyBorder="1" applyAlignment="1"/>
    <xf numFmtId="41" fontId="35" fillId="0" borderId="58" xfId="39" applyNumberFormat="1" applyFont="1" applyFill="1" applyBorder="1" applyAlignment="1"/>
    <xf numFmtId="41" fontId="35" fillId="26" borderId="25" xfId="39" applyNumberFormat="1" applyFont="1" applyFill="1" applyBorder="1" applyAlignment="1" applyProtection="1"/>
    <xf numFmtId="41" fontId="35" fillId="0" borderId="25" xfId="39" applyNumberFormat="1" applyFont="1" applyFill="1" applyBorder="1" applyAlignment="1" applyProtection="1">
      <alignment horizontal="right"/>
    </xf>
    <xf numFmtId="41" fontId="29" fillId="26" borderId="25" xfId="42" applyNumberFormat="1" applyFont="1" applyFill="1" applyBorder="1" applyAlignment="1">
      <alignment wrapText="1"/>
    </xf>
    <xf numFmtId="41" fontId="35" fillId="26" borderId="52" xfId="39" applyNumberFormat="1" applyFont="1" applyFill="1" applyBorder="1" applyAlignment="1" applyProtection="1"/>
    <xf numFmtId="41" fontId="35" fillId="26" borderId="70" xfId="39" applyNumberFormat="1" applyFont="1" applyFill="1" applyBorder="1" applyAlignment="1" applyProtection="1">
      <alignment horizontal="left"/>
    </xf>
    <xf numFmtId="41" fontId="35" fillId="0" borderId="38" xfId="39" applyNumberFormat="1" applyFont="1" applyFill="1" applyBorder="1" applyAlignment="1" applyProtection="1">
      <alignment horizontal="left"/>
    </xf>
    <xf numFmtId="41" fontId="35" fillId="26" borderId="38" xfId="39" applyNumberFormat="1" applyFont="1" applyFill="1" applyBorder="1" applyAlignment="1" applyProtection="1">
      <alignment horizontal="left"/>
    </xf>
    <xf numFmtId="41" fontId="51" fillId="0" borderId="38" xfId="39" applyNumberFormat="1" applyFont="1" applyFill="1" applyBorder="1" applyAlignment="1" applyProtection="1">
      <alignment horizontal="left"/>
    </xf>
    <xf numFmtId="0" fontId="35" fillId="26" borderId="53" xfId="39" applyNumberFormat="1" applyFont="1" applyFill="1" applyBorder="1" applyAlignment="1" applyProtection="1"/>
    <xf numFmtId="0" fontId="35" fillId="0" borderId="39" xfId="39" applyNumberFormat="1" applyFont="1" applyFill="1" applyBorder="1" applyAlignment="1" applyProtection="1"/>
    <xf numFmtId="0" fontId="35" fillId="0" borderId="39" xfId="39" quotePrefix="1" applyNumberFormat="1" applyFont="1" applyFill="1" applyBorder="1" applyAlignment="1" applyProtection="1"/>
    <xf numFmtId="0" fontId="35" fillId="26" borderId="46" xfId="39" applyNumberFormat="1" applyFont="1" applyFill="1" applyBorder="1" applyAlignment="1" applyProtection="1">
      <alignment horizontal="left"/>
    </xf>
    <xf numFmtId="0" fontId="27" fillId="26" borderId="46" xfId="39" applyNumberFormat="1" applyFont="1" applyFill="1" applyBorder="1" applyAlignment="1" applyProtection="1">
      <alignment horizontal="center"/>
    </xf>
    <xf numFmtId="0" fontId="27" fillId="0" borderId="41" xfId="39" applyNumberFormat="1" applyFont="1" applyFill="1" applyBorder="1" applyAlignment="1" applyProtection="1">
      <alignment horizontal="center"/>
    </xf>
    <xf numFmtId="0" fontId="27" fillId="26" borderId="41" xfId="39" applyNumberFormat="1" applyFont="1" applyFill="1" applyBorder="1" applyAlignment="1" applyProtection="1">
      <alignment horizontal="center"/>
    </xf>
    <xf numFmtId="0" fontId="41" fillId="0" borderId="41" xfId="39" applyNumberFormat="1" applyFont="1" applyFill="1" applyBorder="1" applyAlignment="1" applyProtection="1">
      <alignment horizontal="center"/>
    </xf>
    <xf numFmtId="0" fontId="27" fillId="26" borderId="46" xfId="39" applyNumberFormat="1" applyFont="1" applyFill="1" applyBorder="1" applyAlignment="1" applyProtection="1">
      <alignment horizontal="left"/>
    </xf>
    <xf numFmtId="0" fontId="27" fillId="0" borderId="41" xfId="39" applyNumberFormat="1" applyFont="1" applyFill="1" applyBorder="1" applyAlignment="1" applyProtection="1">
      <alignment horizontal="left"/>
    </xf>
    <xf numFmtId="41" fontId="41" fillId="0" borderId="41" xfId="42" applyNumberFormat="1" applyFont="1" applyFill="1" applyBorder="1" applyAlignment="1">
      <alignment horizontal="center"/>
    </xf>
    <xf numFmtId="0" fontId="41" fillId="26" borderId="46" xfId="42" applyNumberFormat="1" applyFont="1" applyFill="1" applyBorder="1" applyAlignment="1" applyProtection="1">
      <alignment horizontal="center"/>
    </xf>
    <xf numFmtId="0" fontId="41" fillId="0" borderId="41" xfId="42" applyNumberFormat="1" applyFont="1" applyFill="1" applyBorder="1" applyAlignment="1" applyProtection="1">
      <alignment horizontal="center"/>
    </xf>
    <xf numFmtId="41" fontId="27" fillId="26" borderId="70" xfId="42" applyNumberFormat="1" applyFont="1" applyFill="1" applyBorder="1" applyAlignment="1" applyProtection="1">
      <alignment horizontal="left"/>
    </xf>
    <xf numFmtId="41" fontId="27" fillId="26" borderId="58" xfId="42" applyNumberFormat="1" applyFont="1" applyFill="1" applyBorder="1" applyAlignment="1" applyProtection="1">
      <alignment horizontal="left"/>
    </xf>
    <xf numFmtId="41" fontId="29" fillId="26" borderId="33" xfId="42" applyNumberFormat="1" applyFont="1" applyFill="1" applyBorder="1" applyAlignment="1">
      <alignment wrapText="1"/>
    </xf>
    <xf numFmtId="37" fontId="29" fillId="26" borderId="58" xfId="42" applyFont="1" applyFill="1" applyBorder="1" applyAlignment="1">
      <alignment horizontal="left"/>
    </xf>
    <xf numFmtId="41" fontId="29" fillId="0" borderId="25" xfId="42" applyNumberFormat="1" applyFont="1" applyFill="1" applyBorder="1" applyAlignment="1">
      <alignment wrapText="1"/>
    </xf>
    <xf numFmtId="41" fontId="29" fillId="0" borderId="52" xfId="42" applyNumberFormat="1" applyFont="1" applyFill="1" applyBorder="1" applyAlignment="1">
      <alignment wrapText="1"/>
    </xf>
    <xf numFmtId="41" fontId="27" fillId="0" borderId="70" xfId="42" applyNumberFormat="1" applyFont="1" applyFill="1" applyBorder="1" applyAlignment="1">
      <alignment horizontal="left"/>
    </xf>
    <xf numFmtId="37" fontId="29" fillId="26" borderId="38" xfId="42" applyFont="1" applyFill="1" applyBorder="1" applyAlignment="1">
      <alignment horizontal="left"/>
    </xf>
    <xf numFmtId="37" fontId="29" fillId="0" borderId="38" xfId="42" applyFont="1" applyFill="1" applyBorder="1" applyAlignment="1">
      <alignment horizontal="left"/>
    </xf>
    <xf numFmtId="0" fontId="29" fillId="0" borderId="53" xfId="42" applyNumberFormat="1" applyFont="1" applyFill="1" applyBorder="1" applyAlignment="1">
      <alignment wrapText="1"/>
    </xf>
    <xf numFmtId="0" fontId="58" fillId="26" borderId="55" xfId="42" applyNumberFormat="1" applyFont="1" applyFill="1" applyBorder="1" applyAlignment="1" applyProtection="1">
      <alignment horizontal="left"/>
    </xf>
    <xf numFmtId="41" fontId="58" fillId="26" borderId="33" xfId="42" applyNumberFormat="1" applyFont="1" applyFill="1" applyBorder="1" applyAlignment="1"/>
    <xf numFmtId="41" fontId="27" fillId="0" borderId="22" xfId="42" applyNumberFormat="1" applyFont="1" applyFill="1" applyBorder="1" applyProtection="1"/>
    <xf numFmtId="41" fontId="27" fillId="0" borderId="35" xfId="42" applyNumberFormat="1" applyFont="1" applyFill="1" applyBorder="1" applyAlignment="1"/>
    <xf numFmtId="41" fontId="29" fillId="0" borderId="25" xfId="42" applyNumberFormat="1" applyFont="1" applyFill="1" applyBorder="1" applyAlignment="1" applyProtection="1"/>
    <xf numFmtId="41" fontId="29" fillId="26" borderId="25" xfId="42" applyNumberFormat="1" applyFont="1" applyFill="1" applyBorder="1" applyAlignment="1" applyProtection="1"/>
    <xf numFmtId="41" fontId="29" fillId="0" borderId="52" xfId="42" applyNumberFormat="1" applyFont="1" applyFill="1" applyBorder="1" applyAlignment="1" applyProtection="1"/>
    <xf numFmtId="41" fontId="29" fillId="0" borderId="49" xfId="42" applyNumberFormat="1" applyFont="1" applyFill="1" applyBorder="1" applyAlignment="1" applyProtection="1"/>
    <xf numFmtId="0" fontId="35" fillId="26" borderId="39" xfId="39" quotePrefix="1" applyNumberFormat="1" applyFont="1" applyFill="1" applyBorder="1" applyAlignment="1" applyProtection="1"/>
    <xf numFmtId="0" fontId="27" fillId="0" borderId="46" xfId="42" applyNumberFormat="1" applyFont="1" applyFill="1" applyBorder="1" applyAlignment="1" applyProtection="1">
      <alignment horizontal="left"/>
    </xf>
    <xf numFmtId="0" fontId="27" fillId="26" borderId="41" xfId="42" applyNumberFormat="1" applyFont="1" applyFill="1" applyBorder="1" applyAlignment="1" applyProtection="1">
      <alignment horizontal="left"/>
    </xf>
    <xf numFmtId="0" fontId="27" fillId="0" borderId="36" xfId="42" applyNumberFormat="1" applyFont="1" applyFill="1" applyBorder="1" applyAlignment="1" applyProtection="1">
      <alignment horizontal="left"/>
    </xf>
    <xf numFmtId="0" fontId="35" fillId="0" borderId="52" xfId="42" applyNumberFormat="1" applyFont="1" applyFill="1" applyBorder="1" applyAlignment="1" applyProtection="1"/>
    <xf numFmtId="41" fontId="56" fillId="0" borderId="52" xfId="42" applyNumberFormat="1" applyFont="1" applyFill="1" applyBorder="1" applyAlignment="1"/>
    <xf numFmtId="41" fontId="56" fillId="0" borderId="70" xfId="42" applyNumberFormat="1" applyFont="1" applyFill="1" applyBorder="1" applyAlignment="1"/>
    <xf numFmtId="41" fontId="56" fillId="0" borderId="53" xfId="42" applyNumberFormat="1" applyFont="1" applyFill="1" applyBorder="1" applyAlignment="1"/>
    <xf numFmtId="41" fontId="27" fillId="26" borderId="55" xfId="42" applyNumberFormat="1" applyFont="1" applyFill="1" applyBorder="1" applyAlignment="1" applyProtection="1">
      <alignment horizontal="left"/>
    </xf>
    <xf numFmtId="41" fontId="27" fillId="26" borderId="55" xfId="42" applyNumberFormat="1" applyFont="1" applyFill="1" applyBorder="1" applyAlignment="1">
      <alignment horizontal="center"/>
    </xf>
    <xf numFmtId="0" fontId="35" fillId="26" borderId="55" xfId="42" applyNumberFormat="1" applyFont="1" applyFill="1" applyBorder="1" applyAlignment="1" applyProtection="1">
      <alignment horizontal="left"/>
    </xf>
    <xf numFmtId="0" fontId="35" fillId="26" borderId="54" xfId="42" quotePrefix="1" applyNumberFormat="1" applyFont="1" applyFill="1" applyBorder="1" applyAlignment="1"/>
    <xf numFmtId="41" fontId="35" fillId="26" borderId="33" xfId="42" applyNumberFormat="1" applyFont="1" applyFill="1" applyBorder="1" applyAlignment="1">
      <alignment wrapText="1"/>
    </xf>
    <xf numFmtId="37" fontId="35" fillId="26" borderId="58" xfId="42" applyFont="1" applyFill="1" applyBorder="1"/>
    <xf numFmtId="41" fontId="27" fillId="0" borderId="60" xfId="42" applyNumberFormat="1" applyFont="1" applyFill="1" applyBorder="1" applyAlignment="1" applyProtection="1">
      <alignment horizontal="left"/>
    </xf>
    <xf numFmtId="0" fontId="27" fillId="0" borderId="60" xfId="42" applyNumberFormat="1" applyFont="1" applyFill="1" applyBorder="1" applyAlignment="1" applyProtection="1">
      <alignment horizontal="left"/>
    </xf>
    <xf numFmtId="0" fontId="35" fillId="0" borderId="59" xfId="42" applyNumberFormat="1" applyFont="1" applyFill="1" applyBorder="1" applyAlignment="1" applyProtection="1"/>
    <xf numFmtId="41" fontId="35" fillId="0" borderId="35" xfId="42" applyNumberFormat="1" applyFont="1" applyFill="1" applyBorder="1" applyAlignment="1" applyProtection="1"/>
    <xf numFmtId="41" fontId="35" fillId="0" borderId="77" xfId="42" applyNumberFormat="1" applyFont="1" applyFill="1" applyBorder="1" applyAlignment="1" applyProtection="1">
      <alignment horizontal="left"/>
    </xf>
    <xf numFmtId="41" fontId="29" fillId="26" borderId="25" xfId="42" applyNumberFormat="1" applyFont="1" applyFill="1" applyBorder="1" applyAlignment="1">
      <alignment horizontal="right"/>
    </xf>
    <xf numFmtId="41" fontId="29" fillId="0" borderId="52" xfId="42" applyNumberFormat="1" applyFont="1" applyFill="1" applyBorder="1" applyAlignment="1">
      <alignment horizontal="right"/>
    </xf>
    <xf numFmtId="37" fontId="52" fillId="26" borderId="38" xfId="42" applyFont="1" applyFill="1" applyBorder="1"/>
    <xf numFmtId="41" fontId="29" fillId="26" borderId="49" xfId="42" applyNumberFormat="1" applyFont="1" applyFill="1" applyBorder="1" applyAlignment="1">
      <alignment horizontal="right"/>
    </xf>
    <xf numFmtId="41" fontId="29" fillId="0" borderId="53" xfId="42" applyNumberFormat="1" applyFont="1" applyFill="1" applyBorder="1" applyAlignment="1">
      <alignment horizontal="right"/>
    </xf>
    <xf numFmtId="41" fontId="27" fillId="26" borderId="56" xfId="42" applyNumberFormat="1" applyFont="1" applyFill="1" applyBorder="1" applyProtection="1"/>
    <xf numFmtId="41" fontId="27" fillId="0" borderId="61" xfId="42" applyNumberFormat="1" applyFont="1" applyFill="1" applyBorder="1" applyProtection="1"/>
    <xf numFmtId="0" fontId="27" fillId="26" borderId="55" xfId="42" applyNumberFormat="1" applyFont="1" applyFill="1" applyBorder="1" applyAlignment="1" applyProtection="1">
      <alignment horizontal="left"/>
    </xf>
    <xf numFmtId="0" fontId="35" fillId="26" borderId="54" xfId="42" applyNumberFormat="1" applyFont="1" applyFill="1" applyBorder="1" applyAlignment="1" applyProtection="1"/>
    <xf numFmtId="41" fontId="35" fillId="26" borderId="33" xfId="42" applyNumberFormat="1" applyFont="1" applyFill="1" applyBorder="1" applyAlignment="1" applyProtection="1"/>
    <xf numFmtId="41" fontId="35" fillId="26" borderId="58" xfId="42" applyNumberFormat="1" applyFont="1" applyFill="1" applyBorder="1" applyAlignment="1" applyProtection="1">
      <alignment horizontal="left"/>
    </xf>
    <xf numFmtId="41" fontId="56" fillId="26" borderId="58" xfId="42" applyNumberFormat="1" applyFont="1" applyFill="1" applyBorder="1" applyAlignment="1"/>
    <xf numFmtId="0" fontId="29" fillId="26" borderId="25" xfId="0" applyNumberFormat="1" applyFont="1" applyFill="1" applyBorder="1" applyAlignment="1">
      <alignment horizontal="left"/>
    </xf>
    <xf numFmtId="0" fontId="29" fillId="0" borderId="25" xfId="0" applyNumberFormat="1" applyFont="1" applyFill="1" applyBorder="1" applyAlignment="1">
      <alignment horizontal="left"/>
    </xf>
    <xf numFmtId="0" fontId="29" fillId="0" borderId="25" xfId="0" applyNumberFormat="1" applyFont="1" applyFill="1" applyBorder="1" applyAlignment="1">
      <alignment horizontal="left" vertical="center" wrapText="1"/>
    </xf>
    <xf numFmtId="0" fontId="29" fillId="26" borderId="25" xfId="0" applyNumberFormat="1" applyFont="1" applyFill="1" applyBorder="1" applyAlignment="1">
      <alignment horizontal="left" vertical="center" wrapText="1"/>
    </xf>
    <xf numFmtId="41" fontId="62" fillId="26" borderId="25" xfId="0" applyNumberFormat="1" applyFont="1" applyFill="1" applyBorder="1"/>
    <xf numFmtId="0" fontId="29" fillId="0" borderId="25" xfId="0" applyNumberFormat="1" applyFont="1" applyFill="1" applyBorder="1" applyAlignment="1">
      <alignment wrapText="1"/>
    </xf>
    <xf numFmtId="0" fontId="29" fillId="26" borderId="25" xfId="0" applyNumberFormat="1" applyFont="1" applyFill="1" applyBorder="1" applyAlignment="1">
      <alignment wrapText="1"/>
    </xf>
    <xf numFmtId="0" fontId="29" fillId="0" borderId="25" xfId="0" quotePrefix="1" applyNumberFormat="1" applyFont="1" applyFill="1" applyBorder="1" applyAlignment="1">
      <alignment horizontal="left"/>
    </xf>
    <xf numFmtId="0" fontId="29" fillId="26" borderId="25" xfId="0" quotePrefix="1" applyNumberFormat="1" applyFont="1" applyFill="1" applyBorder="1" applyAlignment="1">
      <alignment horizontal="left"/>
    </xf>
    <xf numFmtId="0" fontId="29" fillId="0" borderId="25" xfId="42" applyNumberFormat="1" applyFont="1" applyFill="1" applyBorder="1" applyAlignment="1">
      <alignment horizontal="left"/>
    </xf>
    <xf numFmtId="0" fontId="58" fillId="26" borderId="25" xfId="0" applyNumberFormat="1" applyFont="1" applyFill="1" applyBorder="1" applyAlignment="1">
      <alignment wrapText="1"/>
    </xf>
    <xf numFmtId="0" fontId="58" fillId="0" borderId="25" xfId="0" applyNumberFormat="1" applyFont="1" applyFill="1" applyBorder="1" applyAlignment="1">
      <alignment wrapText="1"/>
    </xf>
    <xf numFmtId="0" fontId="55" fillId="0" borderId="25" xfId="0" quotePrefix="1" applyNumberFormat="1" applyFont="1" applyFill="1" applyBorder="1" applyAlignment="1">
      <alignment horizontal="left"/>
    </xf>
    <xf numFmtId="41" fontId="58" fillId="0" borderId="70" xfId="42" applyNumberFormat="1" applyFont="1" applyFill="1" applyBorder="1" applyAlignment="1"/>
    <xf numFmtId="41" fontId="27" fillId="0" borderId="48" xfId="0" applyNumberFormat="1" applyFont="1" applyFill="1" applyBorder="1" applyAlignment="1" applyProtection="1">
      <alignment horizontal="left"/>
    </xf>
    <xf numFmtId="41" fontId="27" fillId="26" borderId="43" xfId="0" applyNumberFormat="1" applyFont="1" applyFill="1" applyBorder="1" applyAlignment="1" applyProtection="1">
      <alignment horizontal="left"/>
    </xf>
    <xf numFmtId="41" fontId="27" fillId="0" borderId="43" xfId="0" applyNumberFormat="1" applyFont="1" applyFill="1" applyBorder="1" applyAlignment="1" applyProtection="1">
      <alignment horizontal="left"/>
    </xf>
    <xf numFmtId="0" fontId="39" fillId="26" borderId="43" xfId="0" applyNumberFormat="1" applyFont="1" applyFill="1" applyBorder="1" applyAlignment="1">
      <alignment horizontal="center" wrapText="1"/>
    </xf>
    <xf numFmtId="0" fontId="39" fillId="0" borderId="43" xfId="0" applyNumberFormat="1" applyFont="1" applyFill="1" applyBorder="1" applyAlignment="1">
      <alignment horizontal="center" wrapText="1"/>
    </xf>
    <xf numFmtId="0" fontId="27" fillId="0" borderId="43" xfId="0" applyNumberFormat="1" applyFont="1" applyFill="1" applyBorder="1" applyAlignment="1">
      <alignment horizontal="center"/>
    </xf>
    <xf numFmtId="164" fontId="27" fillId="26" borderId="43" xfId="0" applyNumberFormat="1" applyFont="1" applyFill="1" applyBorder="1" applyAlignment="1">
      <alignment horizontal="center"/>
    </xf>
    <xf numFmtId="0" fontId="27" fillId="26" borderId="43" xfId="0" applyNumberFormat="1" applyFont="1" applyFill="1" applyBorder="1" applyAlignment="1">
      <alignment horizontal="center"/>
    </xf>
    <xf numFmtId="41" fontId="27" fillId="0" borderId="43" xfId="0" applyNumberFormat="1" applyFont="1" applyFill="1" applyBorder="1" applyAlignment="1">
      <alignment horizontal="center"/>
    </xf>
    <xf numFmtId="41" fontId="27" fillId="26" borderId="43" xfId="0" applyNumberFormat="1" applyFont="1" applyFill="1" applyBorder="1" applyAlignment="1">
      <alignment horizontal="center"/>
    </xf>
    <xf numFmtId="0" fontId="39" fillId="26" borderId="43" xfId="0" applyNumberFormat="1" applyFont="1" applyFill="1" applyBorder="1" applyAlignment="1">
      <alignment horizontal="center" vertical="center" wrapText="1"/>
    </xf>
    <xf numFmtId="0" fontId="39" fillId="0" borderId="43" xfId="0" applyNumberFormat="1" applyFont="1" applyFill="1" applyBorder="1" applyAlignment="1">
      <alignment horizontal="center" vertical="center" wrapText="1"/>
    </xf>
    <xf numFmtId="41" fontId="27" fillId="26" borderId="43" xfId="0" applyNumberFormat="1" applyFont="1" applyFill="1" applyBorder="1" applyAlignment="1">
      <alignment horizontal="center" vertical="center"/>
    </xf>
    <xf numFmtId="41" fontId="27" fillId="0" borderId="43" xfId="0" applyNumberFormat="1" applyFont="1" applyFill="1" applyBorder="1" applyAlignment="1">
      <alignment horizontal="center" vertical="center"/>
    </xf>
    <xf numFmtId="0" fontId="27" fillId="0" borderId="48" xfId="42" applyNumberFormat="1" applyFont="1" applyFill="1" applyBorder="1" applyAlignment="1" applyProtection="1">
      <alignment horizontal="left"/>
    </xf>
    <xf numFmtId="0" fontId="39" fillId="26" borderId="43" xfId="0" applyNumberFormat="1" applyFont="1" applyFill="1" applyBorder="1" applyAlignment="1">
      <alignment horizontal="left"/>
    </xf>
    <xf numFmtId="0" fontId="39" fillId="0" borderId="43" xfId="0" applyNumberFormat="1" applyFont="1" applyFill="1" applyBorder="1" applyAlignment="1">
      <alignment horizontal="left"/>
    </xf>
    <xf numFmtId="0" fontId="27" fillId="26" borderId="43" xfId="0" applyNumberFormat="1" applyFont="1" applyFill="1" applyBorder="1" applyAlignment="1">
      <alignment horizontal="left"/>
    </xf>
    <xf numFmtId="0" fontId="27" fillId="0" borderId="43" xfId="0" applyNumberFormat="1" applyFont="1" applyFill="1" applyBorder="1" applyAlignment="1">
      <alignment horizontal="left"/>
    </xf>
    <xf numFmtId="0" fontId="27" fillId="26" borderId="43" xfId="0" applyFont="1" applyFill="1" applyBorder="1" applyAlignment="1"/>
    <xf numFmtId="0" fontId="27" fillId="26" borderId="43" xfId="0" applyNumberFormat="1" applyFont="1" applyFill="1" applyBorder="1" applyAlignment="1" applyProtection="1">
      <alignment horizontal="center"/>
    </xf>
    <xf numFmtId="0" fontId="27" fillId="0" borderId="43" xfId="0" applyNumberFormat="1" applyFont="1" applyFill="1" applyBorder="1" applyAlignment="1" applyProtection="1">
      <alignment horizontal="center"/>
    </xf>
    <xf numFmtId="0" fontId="54" fillId="0" borderId="43" xfId="0" applyNumberFormat="1" applyFont="1" applyFill="1" applyBorder="1" applyAlignment="1" applyProtection="1">
      <alignment horizontal="center"/>
    </xf>
    <xf numFmtId="0" fontId="58" fillId="0" borderId="64" xfId="0" applyNumberFormat="1" applyFont="1" applyFill="1" applyBorder="1" applyAlignment="1" applyProtection="1">
      <alignment horizontal="left"/>
    </xf>
    <xf numFmtId="0" fontId="29" fillId="26" borderId="71" xfId="0" applyNumberFormat="1" applyFont="1" applyFill="1" applyBorder="1" applyAlignment="1" applyProtection="1">
      <alignment vertical="center"/>
    </xf>
    <xf numFmtId="0" fontId="29" fillId="0" borderId="71" xfId="0" applyNumberFormat="1" applyFont="1" applyFill="1" applyBorder="1" applyAlignment="1" applyProtection="1">
      <alignment vertical="center"/>
    </xf>
    <xf numFmtId="0" fontId="29" fillId="0" borderId="71" xfId="42" applyNumberFormat="1" applyFont="1" applyFill="1" applyBorder="1" applyAlignment="1" applyProtection="1">
      <alignment horizontal="left"/>
    </xf>
    <xf numFmtId="41" fontId="29" fillId="26" borderId="71" xfId="0" applyNumberFormat="1" applyFont="1" applyFill="1" applyBorder="1"/>
    <xf numFmtId="41" fontId="29" fillId="0" borderId="71" xfId="0" applyNumberFormat="1" applyFont="1" applyFill="1" applyBorder="1"/>
    <xf numFmtId="0" fontId="58" fillId="26" borderId="71" xfId="0" applyNumberFormat="1" applyFont="1" applyFill="1" applyBorder="1" applyAlignment="1" applyProtection="1">
      <alignment horizontal="left"/>
    </xf>
    <xf numFmtId="0" fontId="58" fillId="0" borderId="71" xfId="0" applyNumberFormat="1" applyFont="1" applyFill="1" applyBorder="1" applyAlignment="1" applyProtection="1">
      <alignment horizontal="left"/>
    </xf>
    <xf numFmtId="0" fontId="56" fillId="0" borderId="71" xfId="0" applyNumberFormat="1" applyFont="1" applyFill="1" applyBorder="1" applyAlignment="1" applyProtection="1">
      <alignment horizontal="left"/>
    </xf>
    <xf numFmtId="0" fontId="29" fillId="26" borderId="71" xfId="0" applyNumberFormat="1" applyFont="1" applyFill="1" applyBorder="1" applyAlignment="1" applyProtection="1">
      <alignment horizontal="left"/>
    </xf>
    <xf numFmtId="41" fontId="58" fillId="26" borderId="54" xfId="42" applyNumberFormat="1" applyFont="1" applyFill="1" applyBorder="1" applyAlignment="1"/>
    <xf numFmtId="41" fontId="58" fillId="26" borderId="58" xfId="42" applyNumberFormat="1" applyFont="1" applyFill="1" applyBorder="1" applyAlignment="1"/>
    <xf numFmtId="0" fontId="56" fillId="26" borderId="71" xfId="0" applyNumberFormat="1" applyFont="1" applyFill="1" applyBorder="1" applyAlignment="1" applyProtection="1">
      <alignment horizontal="left"/>
    </xf>
    <xf numFmtId="0" fontId="56" fillId="26" borderId="25" xfId="0" applyNumberFormat="1" applyFont="1" applyFill="1" applyBorder="1" applyAlignment="1">
      <alignment wrapText="1"/>
    </xf>
    <xf numFmtId="41" fontId="56" fillId="26" borderId="63" xfId="0" applyNumberFormat="1" applyFont="1" applyFill="1" applyBorder="1" applyAlignment="1">
      <alignment wrapText="1"/>
    </xf>
    <xf numFmtId="0" fontId="56" fillId="26" borderId="42" xfId="0" applyFont="1" applyFill="1" applyBorder="1" applyAlignment="1">
      <alignment horizontal="center" wrapText="1"/>
    </xf>
    <xf numFmtId="0" fontId="56" fillId="0" borderId="25" xfId="0" applyNumberFormat="1" applyFont="1" applyFill="1" applyBorder="1" applyAlignment="1">
      <alignment wrapText="1"/>
    </xf>
    <xf numFmtId="41" fontId="56" fillId="0" borderId="63" xfId="0" applyNumberFormat="1" applyFont="1" applyFill="1" applyBorder="1" applyAlignment="1">
      <alignment wrapText="1"/>
    </xf>
    <xf numFmtId="0" fontId="56" fillId="0" borderId="42" xfId="0" applyFont="1" applyFill="1" applyBorder="1" applyAlignment="1">
      <alignment horizontal="center" wrapText="1"/>
    </xf>
    <xf numFmtId="41" fontId="58" fillId="0" borderId="25" xfId="0" applyNumberFormat="1" applyFont="1" applyFill="1" applyBorder="1"/>
    <xf numFmtId="41" fontId="56" fillId="0" borderId="38" xfId="0" applyNumberFormat="1" applyFont="1" applyFill="1" applyBorder="1"/>
    <xf numFmtId="0" fontId="35" fillId="0" borderId="33" xfId="42" quotePrefix="1" applyNumberFormat="1" applyFont="1" applyFill="1" applyBorder="1" applyAlignment="1" applyProtection="1"/>
    <xf numFmtId="41" fontId="35" fillId="0" borderId="68" xfId="42" applyNumberFormat="1" applyFont="1" applyFill="1" applyBorder="1" applyAlignment="1" applyProtection="1"/>
    <xf numFmtId="41" fontId="35" fillId="0" borderId="57" xfId="42" applyNumberFormat="1" applyFont="1" applyFill="1" applyBorder="1" applyAlignment="1" applyProtection="1">
      <alignment horizontal="left"/>
    </xf>
    <xf numFmtId="41" fontId="27" fillId="0" borderId="75" xfId="42" applyNumberFormat="1" applyFont="1" applyFill="1" applyBorder="1" applyAlignment="1"/>
    <xf numFmtId="41" fontId="27" fillId="0" borderId="33" xfId="42" applyNumberFormat="1" applyFont="1" applyFill="1" applyBorder="1" applyAlignment="1"/>
    <xf numFmtId="41" fontId="35" fillId="0" borderId="58" xfId="42" applyNumberFormat="1" applyFont="1" applyFill="1" applyBorder="1" applyAlignment="1"/>
    <xf numFmtId="41" fontId="27" fillId="26" borderId="75" xfId="42" applyNumberFormat="1" applyFont="1" applyFill="1" applyBorder="1" applyAlignment="1"/>
    <xf numFmtId="41" fontId="27" fillId="26" borderId="33" xfId="42" applyNumberFormat="1" applyFont="1" applyFill="1" applyBorder="1" applyAlignment="1"/>
    <xf numFmtId="41" fontId="27" fillId="0" borderId="57" xfId="0" applyNumberFormat="1" applyFont="1" applyFill="1" applyBorder="1" applyAlignment="1" applyProtection="1">
      <alignment horizontal="left"/>
    </xf>
    <xf numFmtId="0" fontId="39" fillId="0" borderId="57" xfId="0" applyNumberFormat="1" applyFont="1" applyFill="1" applyBorder="1" applyAlignment="1">
      <alignment horizontal="center" wrapText="1"/>
    </xf>
    <xf numFmtId="0" fontId="39" fillId="0" borderId="57" xfId="0" applyNumberFormat="1" applyFont="1" applyFill="1" applyBorder="1" applyAlignment="1">
      <alignment horizontal="center" vertical="center" wrapText="1"/>
    </xf>
    <xf numFmtId="0" fontId="27" fillId="0" borderId="57" xfId="0" applyNumberFormat="1" applyFont="1" applyFill="1" applyBorder="1" applyAlignment="1">
      <alignment horizontal="left"/>
    </xf>
    <xf numFmtId="0" fontId="27" fillId="0" borderId="57" xfId="0" applyNumberFormat="1" applyFont="1" applyFill="1" applyBorder="1" applyAlignment="1" applyProtection="1">
      <alignment horizontal="center"/>
    </xf>
    <xf numFmtId="0" fontId="58" fillId="0" borderId="75" xfId="0" applyNumberFormat="1" applyFont="1" applyFill="1" applyBorder="1" applyAlignment="1" applyProtection="1">
      <alignment vertical="center"/>
    </xf>
    <xf numFmtId="0" fontId="29" fillId="0" borderId="33" xfId="0" quotePrefix="1" applyNumberFormat="1" applyFont="1" applyFill="1" applyBorder="1" applyAlignment="1">
      <alignment horizontal="left"/>
    </xf>
    <xf numFmtId="0" fontId="29" fillId="0" borderId="56" xfId="0" applyFont="1" applyFill="1" applyBorder="1" applyAlignment="1">
      <alignment horizontal="left"/>
    </xf>
    <xf numFmtId="41" fontId="58" fillId="0" borderId="54" xfId="0" applyNumberFormat="1" applyFont="1" applyFill="1" applyBorder="1" applyAlignment="1"/>
    <xf numFmtId="41" fontId="58" fillId="0" borderId="33" xfId="0" applyNumberFormat="1" applyFont="1" applyFill="1" applyBorder="1" applyAlignment="1"/>
    <xf numFmtId="41" fontId="29" fillId="0" borderId="33" xfId="0" applyNumberFormat="1" applyFont="1" applyFill="1" applyBorder="1" applyAlignment="1"/>
    <xf numFmtId="41" fontId="29" fillId="0" borderId="58" xfId="0" applyNumberFormat="1" applyFont="1" applyFill="1" applyBorder="1" applyAlignment="1"/>
    <xf numFmtId="0" fontId="35" fillId="0" borderId="36" xfId="42" applyNumberFormat="1" applyFont="1" applyFill="1" applyBorder="1" applyAlignment="1" applyProtection="1">
      <alignment horizontal="left"/>
    </xf>
    <xf numFmtId="0" fontId="29" fillId="0" borderId="50" xfId="42" applyNumberFormat="1" applyFont="1" applyFill="1" applyBorder="1" applyAlignment="1">
      <alignment horizontal="center" wrapText="1"/>
    </xf>
    <xf numFmtId="41" fontId="29" fillId="0" borderId="49" xfId="42" applyNumberFormat="1" applyFont="1" applyFill="1" applyBorder="1" applyAlignment="1">
      <alignment horizontal="right" wrapText="1"/>
    </xf>
    <xf numFmtId="41" fontId="69" fillId="0" borderId="50" xfId="42" applyNumberFormat="1" applyFont="1" applyFill="1" applyBorder="1" applyAlignment="1"/>
    <xf numFmtId="41" fontId="56" fillId="0" borderId="10" xfId="42" applyNumberFormat="1" applyFont="1" applyFill="1" applyBorder="1" applyAlignment="1">
      <alignment horizontal="center"/>
    </xf>
    <xf numFmtId="0" fontId="2" fillId="25" borderId="25" xfId="39" applyFont="1" applyFill="1" applyBorder="1"/>
    <xf numFmtId="3" fontId="2" fillId="25" borderId="25" xfId="39" applyNumberFormat="1" applyFont="1" applyFill="1" applyBorder="1"/>
    <xf numFmtId="3" fontId="2" fillId="0" borderId="80" xfId="39" applyNumberFormat="1" applyFont="1" applyBorder="1"/>
    <xf numFmtId="3" fontId="3" fillId="0" borderId="25" xfId="39" applyNumberFormat="1" applyFont="1" applyBorder="1"/>
    <xf numFmtId="3" fontId="2" fillId="0" borderId="65" xfId="39" applyNumberFormat="1" applyFont="1" applyBorder="1"/>
    <xf numFmtId="3" fontId="1" fillId="0" borderId="81" xfId="39" applyNumberFormat="1" applyFont="1" applyBorder="1"/>
    <xf numFmtId="3" fontId="2" fillId="25" borderId="34" xfId="39" applyNumberFormat="1" applyFont="1" applyFill="1" applyBorder="1"/>
    <xf numFmtId="3" fontId="1" fillId="0" borderId="82" xfId="39" applyNumberFormat="1" applyFont="1" applyBorder="1"/>
    <xf numFmtId="0" fontId="1" fillId="0" borderId="79" xfId="39" applyFont="1" applyBorder="1"/>
    <xf numFmtId="0" fontId="2" fillId="25" borderId="34" xfId="39" applyFont="1" applyFill="1" applyBorder="1"/>
    <xf numFmtId="0" fontId="1" fillId="0" borderId="81" xfId="39" applyFont="1" applyBorder="1"/>
    <xf numFmtId="0" fontId="1" fillId="0" borderId="82" xfId="39" applyFont="1" applyBorder="1"/>
    <xf numFmtId="0" fontId="2" fillId="0" borderId="34" xfId="39" applyFont="1" applyBorder="1"/>
    <xf numFmtId="3" fontId="3" fillId="0" borderId="34" xfId="39" applyNumberFormat="1" applyFont="1" applyBorder="1"/>
    <xf numFmtId="3" fontId="1" fillId="0" borderId="79" xfId="39" applyNumberFormat="1" applyFont="1" applyBorder="1"/>
    <xf numFmtId="3" fontId="2" fillId="0" borderId="34" xfId="39" applyNumberFormat="1" applyFont="1" applyBorder="1"/>
    <xf numFmtId="0" fontId="2" fillId="0" borderId="80" xfId="39" applyFont="1" applyBorder="1"/>
    <xf numFmtId="37" fontId="2" fillId="0" borderId="0" xfId="38" applyFont="1"/>
    <xf numFmtId="37" fontId="75" fillId="0" borderId="0" xfId="38" applyFont="1" applyAlignment="1">
      <alignment horizontal="center"/>
    </xf>
    <xf numFmtId="41" fontId="76" fillId="0" borderId="0" xfId="38" applyNumberFormat="1" applyFont="1" applyFill="1" applyAlignment="1" applyProtection="1">
      <alignment horizontal="right"/>
    </xf>
    <xf numFmtId="41" fontId="76" fillId="0" borderId="0" xfId="38" applyNumberFormat="1" applyFont="1" applyAlignment="1" applyProtection="1">
      <alignment horizontal="right"/>
    </xf>
    <xf numFmtId="37" fontId="1" fillId="0" borderId="0" xfId="38" applyFont="1"/>
    <xf numFmtId="41" fontId="1" fillId="0" borderId="0" xfId="38" applyNumberFormat="1" applyFont="1" applyFill="1"/>
    <xf numFmtId="41" fontId="1" fillId="0" borderId="0" xfId="38" applyNumberFormat="1" applyFont="1"/>
    <xf numFmtId="37" fontId="1" fillId="0" borderId="0" xfId="38" applyFont="1" applyAlignment="1"/>
    <xf numFmtId="41" fontId="77" fillId="0" borderId="0" xfId="38" applyNumberFormat="1" applyFont="1" applyAlignment="1"/>
    <xf numFmtId="41" fontId="77" fillId="0" borderId="0" xfId="38" applyNumberFormat="1" applyFont="1"/>
    <xf numFmtId="37" fontId="2" fillId="0" borderId="0" xfId="38" applyFont="1" applyFill="1"/>
    <xf numFmtId="37" fontId="76" fillId="0" borderId="0" xfId="38" applyFont="1" applyAlignment="1">
      <alignment horizontal="right"/>
    </xf>
    <xf numFmtId="37" fontId="78" fillId="0" borderId="0" xfId="38" applyFont="1"/>
    <xf numFmtId="37" fontId="1" fillId="0" borderId="0" xfId="38" applyFont="1" applyAlignment="1">
      <alignment horizontal="left"/>
    </xf>
    <xf numFmtId="37" fontId="1" fillId="0" borderId="0" xfId="38" applyFont="1" applyFill="1"/>
    <xf numFmtId="37" fontId="79" fillId="0" borderId="0" xfId="38" applyFont="1"/>
    <xf numFmtId="37" fontId="46" fillId="0" borderId="0" xfId="38" applyFont="1"/>
    <xf numFmtId="41" fontId="77" fillId="0" borderId="0" xfId="38" applyNumberFormat="1" applyFont="1" applyFill="1"/>
    <xf numFmtId="37" fontId="80" fillId="0" borderId="0" xfId="38" applyFont="1"/>
    <xf numFmtId="37" fontId="81" fillId="0" borderId="0" xfId="38" applyFont="1"/>
    <xf numFmtId="41" fontId="2" fillId="0" borderId="0" xfId="38" applyNumberFormat="1" applyFont="1" applyBorder="1"/>
    <xf numFmtId="41" fontId="2" fillId="0" borderId="0" xfId="38" applyNumberFormat="1" applyFont="1" applyFill="1" applyBorder="1"/>
    <xf numFmtId="37" fontId="82" fillId="0" borderId="0" xfId="38" applyFont="1" applyAlignment="1">
      <alignment vertical="center"/>
    </xf>
    <xf numFmtId="41" fontId="76" fillId="0" borderId="0" xfId="38" applyNumberFormat="1" applyFont="1"/>
    <xf numFmtId="41" fontId="83" fillId="0" borderId="0" xfId="38" applyNumberFormat="1" applyFont="1"/>
    <xf numFmtId="41" fontId="83" fillId="0" borderId="0" xfId="38" applyNumberFormat="1" applyFont="1" applyAlignment="1">
      <alignment vertical="center"/>
    </xf>
    <xf numFmtId="41" fontId="77" fillId="0" borderId="0" xfId="38" applyNumberFormat="1" applyFont="1" applyAlignment="1">
      <alignment vertical="center"/>
    </xf>
    <xf numFmtId="41" fontId="77" fillId="0" borderId="0" xfId="38" applyNumberFormat="1" applyFont="1" applyFill="1" applyAlignment="1">
      <alignment vertical="center"/>
    </xf>
    <xf numFmtId="37" fontId="76" fillId="0" borderId="0" xfId="38" applyFont="1" applyAlignment="1">
      <alignment horizontal="center"/>
    </xf>
    <xf numFmtId="41" fontId="2" fillId="0" borderId="0" xfId="38" applyNumberFormat="1" applyFont="1"/>
    <xf numFmtId="37" fontId="76" fillId="0" borderId="0" xfId="38" applyFont="1"/>
    <xf numFmtId="41" fontId="76" fillId="0" borderId="0" xfId="38" applyNumberFormat="1" applyFont="1" applyFill="1"/>
    <xf numFmtId="41" fontId="82" fillId="0" borderId="0" xfId="38" applyNumberFormat="1" applyFont="1"/>
    <xf numFmtId="41" fontId="82" fillId="0" borderId="0" xfId="38" applyNumberFormat="1" applyFont="1" applyFill="1"/>
    <xf numFmtId="42" fontId="2" fillId="0" borderId="0" xfId="38" applyNumberFormat="1" applyFont="1"/>
    <xf numFmtId="37" fontId="2" fillId="0" borderId="0" xfId="38" applyFont="1" applyAlignment="1">
      <alignment horizontal="left"/>
    </xf>
    <xf numFmtId="41" fontId="2" fillId="0" borderId="0" xfId="38" applyNumberFormat="1" applyFont="1" applyFill="1"/>
    <xf numFmtId="37" fontId="4" fillId="0" borderId="0" xfId="38" applyFont="1"/>
    <xf numFmtId="41" fontId="84" fillId="0" borderId="0" xfId="38" applyNumberFormat="1" applyFont="1"/>
    <xf numFmtId="41" fontId="84" fillId="0" borderId="0" xfId="38" applyNumberFormat="1" applyFont="1" applyFill="1"/>
    <xf numFmtId="37" fontId="1" fillId="0" borderId="0" xfId="38" applyFont="1" applyAlignment="1">
      <alignment vertical="justify"/>
    </xf>
    <xf numFmtId="41" fontId="1" fillId="0" borderId="0" xfId="38" applyNumberFormat="1" applyFont="1" applyAlignment="1">
      <alignment vertical="justify"/>
    </xf>
    <xf numFmtId="41" fontId="1" fillId="0" borderId="0" xfId="38" applyNumberFormat="1" applyFont="1" applyFill="1" applyAlignment="1">
      <alignment vertical="justify"/>
    </xf>
    <xf numFmtId="37" fontId="75" fillId="0" borderId="0" xfId="38" applyFont="1" applyAlignment="1">
      <alignment horizontal="center" vertical="justify"/>
    </xf>
    <xf numFmtId="37" fontId="76" fillId="0" borderId="0" xfId="38" applyFont="1" applyAlignment="1">
      <alignment horizontal="right" vertical="justify"/>
    </xf>
    <xf numFmtId="41" fontId="76" fillId="0" borderId="0" xfId="38" applyNumberFormat="1" applyFont="1" applyAlignment="1" applyProtection="1">
      <alignment horizontal="right" vertical="justify"/>
    </xf>
    <xf numFmtId="41" fontId="76" fillId="0" borderId="0" xfId="38" applyNumberFormat="1" applyFont="1" applyFill="1" applyAlignment="1" applyProtection="1">
      <alignment horizontal="right" vertical="justify"/>
    </xf>
    <xf numFmtId="37" fontId="1" fillId="0" borderId="0" xfId="38" applyFont="1" applyAlignment="1">
      <alignment horizontal="left" vertical="justify"/>
    </xf>
    <xf numFmtId="37" fontId="1" fillId="0" borderId="0" xfId="38" applyFont="1" applyFill="1" applyAlignment="1">
      <alignment vertical="justify"/>
    </xf>
    <xf numFmtId="37" fontId="81" fillId="0" borderId="0" xfId="38" applyFont="1" applyAlignment="1">
      <alignment vertical="justify"/>
    </xf>
    <xf numFmtId="41" fontId="81" fillId="0" borderId="0" xfId="38" applyNumberFormat="1" applyFont="1" applyAlignment="1">
      <alignment vertical="justify"/>
    </xf>
    <xf numFmtId="41" fontId="4" fillId="0" borderId="0" xfId="38" applyNumberFormat="1" applyFont="1" applyBorder="1" applyAlignment="1">
      <alignment vertical="justify"/>
    </xf>
    <xf numFmtId="41" fontId="4" fillId="0" borderId="0" xfId="38" applyNumberFormat="1" applyFont="1" applyFill="1" applyBorder="1" applyAlignment="1">
      <alignment vertical="justify"/>
    </xf>
    <xf numFmtId="37" fontId="82" fillId="0" borderId="0" xfId="38" applyFont="1" applyAlignment="1">
      <alignment vertical="justify"/>
    </xf>
    <xf numFmtId="41" fontId="83" fillId="0" borderId="0" xfId="38" applyNumberFormat="1" applyFont="1" applyFill="1" applyAlignment="1">
      <alignment vertical="center"/>
    </xf>
    <xf numFmtId="37" fontId="76" fillId="0" borderId="0" xfId="38" applyFont="1" applyAlignment="1">
      <alignment horizontal="center" vertical="justify"/>
    </xf>
    <xf numFmtId="37" fontId="2" fillId="0" borderId="0" xfId="38" applyFont="1" applyAlignment="1">
      <alignment vertical="justify"/>
    </xf>
    <xf numFmtId="37" fontId="2" fillId="0" borderId="0" xfId="38" applyFont="1" applyFill="1" applyAlignment="1">
      <alignment vertical="justify"/>
    </xf>
    <xf numFmtId="41" fontId="2" fillId="0" borderId="0" xfId="38" applyNumberFormat="1" applyFont="1" applyAlignment="1">
      <alignment vertical="justify"/>
    </xf>
    <xf numFmtId="37" fontId="76" fillId="0" borderId="0" xfId="38" applyFont="1" applyAlignment="1">
      <alignment vertical="justify"/>
    </xf>
    <xf numFmtId="41" fontId="76" fillId="0" borderId="0" xfId="38" applyNumberFormat="1" applyFont="1" applyAlignment="1">
      <alignment vertical="justify"/>
    </xf>
    <xf numFmtId="41" fontId="76" fillId="0" borderId="0" xfId="38" applyNumberFormat="1" applyFont="1" applyFill="1" applyAlignment="1">
      <alignment vertical="justify"/>
    </xf>
    <xf numFmtId="0" fontId="2" fillId="25" borderId="24" xfId="39" applyFont="1" applyFill="1" applyBorder="1"/>
    <xf numFmtId="0" fontId="1" fillId="0" borderId="21" xfId="39" applyFont="1" applyBorder="1"/>
    <xf numFmtId="41" fontId="2" fillId="0" borderId="21" xfId="44" applyNumberFormat="1" applyFont="1" applyFill="1" applyBorder="1"/>
    <xf numFmtId="41" fontId="2" fillId="0" borderId="21" xfId="44" applyNumberFormat="1" applyFont="1" applyBorder="1"/>
    <xf numFmtId="0" fontId="2" fillId="0" borderId="21" xfId="39" applyFont="1" applyBorder="1"/>
    <xf numFmtId="0" fontId="2" fillId="0" borderId="83" xfId="39" applyFont="1" applyBorder="1"/>
    <xf numFmtId="3" fontId="1" fillId="0" borderId="35" xfId="39" applyNumberFormat="1" applyFont="1" applyBorder="1"/>
    <xf numFmtId="0" fontId="2" fillId="25" borderId="64" xfId="39" applyFont="1" applyFill="1" applyBorder="1"/>
    <xf numFmtId="3" fontId="2" fillId="25" borderId="70" xfId="39" applyNumberFormat="1" applyFont="1" applyFill="1" applyBorder="1"/>
    <xf numFmtId="0" fontId="1" fillId="0" borderId="71" xfId="39" applyFont="1" applyBorder="1"/>
    <xf numFmtId="3" fontId="2" fillId="0" borderId="38" xfId="39" applyNumberFormat="1" applyFont="1" applyBorder="1"/>
    <xf numFmtId="41" fontId="2" fillId="0" borderId="71" xfId="44" applyNumberFormat="1" applyFont="1" applyFill="1" applyBorder="1"/>
    <xf numFmtId="41" fontId="2" fillId="0" borderId="71" xfId="44" applyNumberFormat="1" applyFont="1" applyBorder="1"/>
    <xf numFmtId="0" fontId="2" fillId="0" borderId="71" xfId="39" applyFont="1" applyBorder="1"/>
    <xf numFmtId="0" fontId="2" fillId="0" borderId="84" xfId="39" applyFont="1" applyBorder="1"/>
    <xf numFmtId="3" fontId="2" fillId="0" borderId="85" xfId="39" applyNumberFormat="1" applyFont="1" applyBorder="1"/>
    <xf numFmtId="0" fontId="1" fillId="0" borderId="19" xfId="39" applyFont="1" applyBorder="1"/>
    <xf numFmtId="3" fontId="1" fillId="0" borderId="86" xfId="39" applyNumberFormat="1" applyFont="1" applyBorder="1"/>
    <xf numFmtId="3" fontId="1" fillId="0" borderId="87" xfId="39" applyNumberFormat="1" applyFont="1" applyBorder="1"/>
    <xf numFmtId="0" fontId="2" fillId="25" borderId="35" xfId="39" applyFont="1" applyFill="1" applyBorder="1"/>
    <xf numFmtId="3" fontId="2" fillId="25" borderId="35" xfId="39" applyNumberFormat="1" applyFont="1" applyFill="1" applyBorder="1"/>
    <xf numFmtId="0" fontId="1" fillId="0" borderId="88" xfId="39" applyFont="1" applyBorder="1"/>
    <xf numFmtId="3" fontId="1" fillId="0" borderId="89" xfId="39" applyNumberFormat="1" applyFont="1" applyBorder="1"/>
    <xf numFmtId="3" fontId="2" fillId="0" borderId="90" xfId="39" applyNumberFormat="1" applyFont="1" applyBorder="1"/>
    <xf numFmtId="37" fontId="56" fillId="0" borderId="22" xfId="42" applyFont="1" applyFill="1" applyBorder="1"/>
    <xf numFmtId="41" fontId="56" fillId="0" borderId="0" xfId="42" applyNumberFormat="1" applyFont="1" applyFill="1" applyBorder="1"/>
    <xf numFmtId="37" fontId="58" fillId="0" borderId="10" xfId="42" applyFont="1" applyFill="1" applyBorder="1"/>
    <xf numFmtId="41" fontId="57" fillId="0" borderId="10" xfId="42" applyNumberFormat="1" applyFont="1" applyFill="1" applyBorder="1"/>
    <xf numFmtId="41" fontId="56" fillId="0" borderId="10" xfId="42" applyNumberFormat="1" applyFont="1" applyFill="1" applyBorder="1"/>
    <xf numFmtId="41" fontId="58" fillId="0" borderId="10" xfId="42" applyNumberFormat="1" applyFont="1" applyFill="1" applyBorder="1"/>
    <xf numFmtId="41" fontId="58" fillId="0" borderId="13" xfId="42" applyNumberFormat="1" applyFont="1" applyFill="1" applyBorder="1"/>
    <xf numFmtId="41" fontId="59" fillId="0" borderId="13" xfId="42" applyNumberFormat="1" applyFont="1" applyFill="1" applyBorder="1"/>
    <xf numFmtId="37" fontId="27" fillId="0" borderId="11" xfId="42" applyFont="1" applyFill="1" applyBorder="1" applyAlignment="1">
      <alignment horizontal="center" vertical="center"/>
    </xf>
    <xf numFmtId="37" fontId="27" fillId="0" borderId="14" xfId="42" applyFont="1" applyFill="1" applyBorder="1" applyAlignment="1">
      <alignment horizontal="center" vertical="center"/>
    </xf>
    <xf numFmtId="41" fontId="58" fillId="0" borderId="0" xfId="42" applyNumberFormat="1" applyFont="1" applyFill="1" applyBorder="1" applyAlignment="1">
      <alignment horizontal="center"/>
    </xf>
    <xf numFmtId="37" fontId="58" fillId="0" borderId="22" xfId="42" applyFont="1" applyFill="1" applyBorder="1" applyAlignment="1"/>
    <xf numFmtId="37" fontId="1" fillId="0" borderId="0" xfId="38" applyFont="1" applyAlignment="1">
      <alignment horizontal="center" vertical="justify"/>
    </xf>
    <xf numFmtId="41" fontId="1" fillId="0" borderId="0" xfId="38" applyNumberFormat="1" applyFont="1" applyAlignment="1">
      <alignment horizontal="center" vertical="justify"/>
    </xf>
    <xf numFmtId="41" fontId="1" fillId="0" borderId="0" xfId="38" applyNumberFormat="1" applyFont="1" applyAlignment="1">
      <alignment horizontal="center"/>
    </xf>
    <xf numFmtId="37" fontId="1" fillId="0" borderId="0" xfId="38" applyFont="1" applyAlignment="1">
      <alignment horizontal="center"/>
    </xf>
    <xf numFmtId="37" fontId="74" fillId="0" borderId="0" xfId="38" applyFont="1" applyAlignment="1">
      <alignment horizontal="center"/>
    </xf>
    <xf numFmtId="37" fontId="1" fillId="0" borderId="0" xfId="38" applyFont="1" applyAlignment="1"/>
    <xf numFmtId="37" fontId="2" fillId="0" borderId="0" xfId="38" applyFont="1" applyAlignment="1"/>
    <xf numFmtId="37" fontId="27" fillId="0" borderId="12" xfId="41" applyFont="1" applyFill="1" applyBorder="1" applyAlignment="1" applyProtection="1">
      <alignment horizontal="center" vertical="center"/>
    </xf>
    <xf numFmtId="37" fontId="27" fillId="0" borderId="14" xfId="41" applyFont="1" applyFill="1" applyBorder="1" applyAlignment="1" applyProtection="1">
      <alignment horizontal="center" vertical="center"/>
    </xf>
    <xf numFmtId="37" fontId="27" fillId="0" borderId="22" xfId="42" applyFont="1" applyFill="1" applyBorder="1" applyAlignment="1">
      <alignment horizontal="center" vertical="center"/>
    </xf>
    <xf numFmtId="37" fontId="27" fillId="0" borderId="19" xfId="42" applyFont="1" applyFill="1" applyBorder="1" applyAlignment="1">
      <alignment horizontal="center" vertical="center"/>
    </xf>
    <xf numFmtId="37" fontId="27" fillId="0" borderId="21" xfId="42" applyFont="1" applyFill="1" applyBorder="1" applyAlignment="1">
      <alignment horizontal="left" vertical="center"/>
    </xf>
    <xf numFmtId="37" fontId="27" fillId="0" borderId="20" xfId="42" applyFont="1" applyFill="1" applyBorder="1" applyAlignment="1">
      <alignment horizontal="left" vertical="center"/>
    </xf>
    <xf numFmtId="37" fontId="27" fillId="0" borderId="21" xfId="42" applyFont="1" applyFill="1" applyBorder="1" applyAlignment="1">
      <alignment horizontal="center" vertical="center"/>
    </xf>
    <xf numFmtId="37" fontId="27" fillId="0" borderId="20" xfId="42" applyFont="1" applyFill="1" applyBorder="1" applyAlignment="1">
      <alignment horizontal="center" vertical="center"/>
    </xf>
    <xf numFmtId="37" fontId="27" fillId="0" borderId="12" xfId="42" applyFont="1" applyFill="1" applyBorder="1" applyAlignment="1" applyProtection="1">
      <alignment horizontal="left" vertical="center" wrapText="1"/>
    </xf>
    <xf numFmtId="37" fontId="27" fillId="0" borderId="14" xfId="42" applyFont="1" applyFill="1" applyBorder="1" applyAlignment="1" applyProtection="1">
      <alignment horizontal="left" vertical="center" wrapText="1"/>
    </xf>
    <xf numFmtId="37" fontId="27" fillId="0" borderId="23" xfId="42" applyFont="1" applyFill="1" applyBorder="1" applyAlignment="1">
      <alignment horizontal="center" vertical="center"/>
    </xf>
    <xf numFmtId="37" fontId="27" fillId="0" borderId="11" xfId="42" applyFont="1" applyFill="1" applyBorder="1" applyAlignment="1">
      <alignment horizontal="left" vertical="center"/>
    </xf>
    <xf numFmtId="37" fontId="27" fillId="0" borderId="14" xfId="42" applyFont="1" applyFill="1" applyBorder="1" applyAlignment="1">
      <alignment horizontal="left" vertical="center"/>
    </xf>
    <xf numFmtId="37" fontId="27" fillId="0" borderId="11" xfId="42" applyFont="1" applyFill="1" applyBorder="1" applyAlignment="1" applyProtection="1">
      <alignment horizontal="left" vertical="center"/>
    </xf>
    <xf numFmtId="37" fontId="27" fillId="0" borderId="14" xfId="42" applyFont="1" applyFill="1" applyBorder="1" applyAlignment="1" applyProtection="1">
      <alignment horizontal="left" vertical="center"/>
    </xf>
    <xf numFmtId="37" fontId="27" fillId="0" borderId="11" xfId="42" applyFont="1" applyFill="1" applyBorder="1" applyAlignment="1" applyProtection="1">
      <alignment horizontal="left" vertical="center" wrapText="1"/>
    </xf>
    <xf numFmtId="37" fontId="27" fillId="0" borderId="24" xfId="42" applyFont="1" applyFill="1" applyBorder="1" applyAlignment="1">
      <alignment horizontal="left" vertical="center"/>
    </xf>
    <xf numFmtId="0" fontId="0" fillId="0" borderId="14" xfId="0" applyBorder="1" applyAlignment="1">
      <alignment vertical="center" wrapText="1"/>
    </xf>
    <xf numFmtId="0" fontId="0" fillId="0" borderId="20" xfId="0" applyBorder="1" applyAlignment="1">
      <alignment vertical="center"/>
    </xf>
    <xf numFmtId="0" fontId="0" fillId="0" borderId="19" xfId="0" applyBorder="1" applyAlignment="1">
      <alignment horizontal="center" vertical="center"/>
    </xf>
    <xf numFmtId="0" fontId="0" fillId="0" borderId="19" xfId="0" applyBorder="1" applyAlignment="1">
      <alignment vertical="center"/>
    </xf>
    <xf numFmtId="37" fontId="27" fillId="0" borderId="0" xfId="42" applyFont="1" applyFill="1" applyBorder="1" applyAlignment="1" applyProtection="1">
      <alignment horizontal="left"/>
    </xf>
    <xf numFmtId="37" fontId="27" fillId="0" borderId="23" xfId="42" applyFont="1" applyFill="1" applyBorder="1" applyAlignment="1" applyProtection="1">
      <alignment horizontal="center" vertical="center"/>
    </xf>
    <xf numFmtId="37" fontId="27" fillId="0" borderId="22" xfId="42" applyFont="1" applyFill="1" applyBorder="1" applyAlignment="1" applyProtection="1">
      <alignment horizontal="center" vertical="center"/>
    </xf>
    <xf numFmtId="37" fontId="27" fillId="0" borderId="19" xfId="42" applyFont="1" applyFill="1" applyBorder="1" applyAlignment="1" applyProtection="1">
      <alignment horizontal="center" vertical="center"/>
    </xf>
    <xf numFmtId="37" fontId="27" fillId="0" borderId="12" xfId="42" applyFont="1" applyFill="1" applyBorder="1" applyAlignment="1" applyProtection="1">
      <alignment horizontal="left" vertical="center"/>
    </xf>
    <xf numFmtId="37" fontId="26" fillId="0" borderId="0" xfId="42" applyFont="1" applyFill="1" applyBorder="1" applyAlignment="1">
      <alignment horizontal="center"/>
    </xf>
    <xf numFmtId="37" fontId="27" fillId="0" borderId="0" xfId="42" applyFont="1" applyFill="1" applyBorder="1" applyAlignment="1">
      <alignment horizontal="center"/>
    </xf>
    <xf numFmtId="37" fontId="27" fillId="0" borderId="24" xfId="42" applyFont="1" applyFill="1" applyBorder="1" applyAlignment="1" applyProtection="1">
      <alignment horizontal="left" vertical="center"/>
    </xf>
    <xf numFmtId="37" fontId="27" fillId="0" borderId="21" xfId="42" applyFont="1" applyFill="1" applyBorder="1" applyAlignment="1" applyProtection="1">
      <alignment horizontal="left" vertical="center"/>
    </xf>
    <xf numFmtId="37" fontId="27" fillId="0" borderId="20" xfId="42" applyFont="1" applyFill="1" applyBorder="1" applyAlignment="1" applyProtection="1">
      <alignment horizontal="left" vertical="center"/>
    </xf>
    <xf numFmtId="37" fontId="40" fillId="0" borderId="0" xfId="42" applyFont="1" applyFill="1" applyAlignment="1"/>
    <xf numFmtId="37" fontId="27" fillId="0" borderId="0" xfId="42" applyFont="1" applyFill="1" applyBorder="1" applyAlignment="1"/>
    <xf numFmtId="41" fontId="39" fillId="0" borderId="45" xfId="42" applyNumberFormat="1" applyFont="1" applyFill="1" applyBorder="1" applyAlignment="1">
      <alignment wrapText="1"/>
    </xf>
    <xf numFmtId="41" fontId="39" fillId="0" borderId="73" xfId="42" applyNumberFormat="1" applyFont="1" applyFill="1" applyBorder="1" applyAlignment="1">
      <alignment wrapText="1"/>
    </xf>
    <xf numFmtId="0" fontId="53" fillId="0" borderId="70" xfId="42" applyNumberFormat="1" applyFont="1" applyFill="1" applyBorder="1" applyAlignment="1">
      <alignment horizontal="center" vertical="center" wrapText="1"/>
    </xf>
    <xf numFmtId="0" fontId="53" fillId="0" borderId="58" xfId="42" applyNumberFormat="1" applyFont="1" applyFill="1" applyBorder="1" applyAlignment="1">
      <alignment horizontal="center" vertical="center" wrapText="1"/>
    </xf>
    <xf numFmtId="41" fontId="29" fillId="0" borderId="0" xfId="42" applyNumberFormat="1" applyFont="1" applyFill="1" applyAlignment="1">
      <alignment horizontal="left"/>
    </xf>
    <xf numFmtId="37" fontId="35" fillId="0" borderId="0" xfId="42" applyFont="1" applyFill="1" applyAlignment="1"/>
    <xf numFmtId="41" fontId="27" fillId="0" borderId="0" xfId="42" applyNumberFormat="1" applyFont="1" applyFill="1" applyAlignment="1">
      <alignment horizontal="center"/>
    </xf>
    <xf numFmtId="41" fontId="27" fillId="0" borderId="23" xfId="42" applyNumberFormat="1" applyFont="1" applyFill="1" applyBorder="1" applyAlignment="1">
      <alignment horizontal="center"/>
    </xf>
    <xf numFmtId="41" fontId="27" fillId="0" borderId="10" xfId="42" applyNumberFormat="1" applyFont="1" applyFill="1" applyBorder="1" applyAlignment="1">
      <alignment horizontal="center"/>
    </xf>
    <xf numFmtId="0" fontId="53" fillId="0" borderId="46" xfId="42" applyNumberFormat="1" applyFont="1" applyFill="1" applyBorder="1" applyAlignment="1">
      <alignment horizontal="center" vertical="center" wrapText="1"/>
    </xf>
    <xf numFmtId="0" fontId="53" fillId="0" borderId="55" xfId="42" applyNumberFormat="1" applyFont="1" applyFill="1" applyBorder="1" applyAlignment="1">
      <alignment horizontal="center" vertical="center" wrapText="1"/>
    </xf>
    <xf numFmtId="41" fontId="28" fillId="0" borderId="47" xfId="42" applyNumberFormat="1" applyFont="1" applyFill="1" applyBorder="1" applyAlignment="1" applyProtection="1">
      <alignment horizontal="center"/>
    </xf>
    <xf numFmtId="41" fontId="28" fillId="0" borderId="56" xfId="42" applyNumberFormat="1" applyFont="1" applyFill="1" applyBorder="1" applyAlignment="1" applyProtection="1">
      <alignment horizontal="center"/>
    </xf>
    <xf numFmtId="41" fontId="28" fillId="0" borderId="46" xfId="42" applyNumberFormat="1" applyFont="1" applyFill="1" applyBorder="1" applyAlignment="1" applyProtection="1">
      <alignment horizontal="center"/>
    </xf>
    <xf numFmtId="41" fontId="28" fillId="0" borderId="55" xfId="42" applyNumberFormat="1" applyFont="1" applyFill="1" applyBorder="1" applyAlignment="1" applyProtection="1">
      <alignment horizontal="center"/>
    </xf>
    <xf numFmtId="0" fontId="53" fillId="0" borderId="53" xfId="42" applyNumberFormat="1" applyFont="1" applyFill="1" applyBorder="1" applyAlignment="1">
      <alignment horizontal="center" vertical="center" wrapText="1"/>
    </xf>
    <xf numFmtId="0" fontId="53" fillId="0" borderId="54" xfId="42" applyNumberFormat="1" applyFont="1" applyFill="1" applyBorder="1" applyAlignment="1">
      <alignment horizontal="center" vertical="center" wrapText="1"/>
    </xf>
    <xf numFmtId="37" fontId="27" fillId="0" borderId="46" xfId="42" applyFont="1" applyFill="1" applyBorder="1" applyAlignment="1">
      <alignment horizontal="center" vertical="center"/>
    </xf>
    <xf numFmtId="37" fontId="27" fillId="0" borderId="55" xfId="42" applyFont="1" applyFill="1" applyBorder="1" applyAlignment="1">
      <alignment horizontal="center" vertical="center"/>
    </xf>
    <xf numFmtId="0" fontId="39" fillId="0" borderId="46" xfId="42" applyNumberFormat="1" applyFont="1" applyFill="1" applyBorder="1" applyAlignment="1">
      <alignment horizontal="center" vertical="center" wrapText="1"/>
    </xf>
    <xf numFmtId="0" fontId="39" fillId="0" borderId="55" xfId="42" applyNumberFormat="1" applyFont="1" applyFill="1" applyBorder="1" applyAlignment="1">
      <alignment horizontal="center" vertical="center" wrapText="1"/>
    </xf>
    <xf numFmtId="0" fontId="2" fillId="0" borderId="26" xfId="40" applyFont="1" applyBorder="1" applyAlignment="1">
      <alignment horizontal="left" vertical="center" wrapText="1"/>
    </xf>
    <xf numFmtId="0" fontId="2" fillId="0" borderId="31" xfId="40" applyFont="1" applyBorder="1" applyAlignment="1">
      <alignment horizontal="left" vertical="center" wrapText="1"/>
    </xf>
    <xf numFmtId="0" fontId="2" fillId="0" borderId="0" xfId="40" applyFont="1" applyAlignment="1">
      <alignment horizontal="left" wrapText="1"/>
    </xf>
    <xf numFmtId="0" fontId="2" fillId="0" borderId="31" xfId="40" applyFont="1" applyBorder="1" applyAlignment="1">
      <alignment horizontal="left" wrapText="1"/>
    </xf>
    <xf numFmtId="0" fontId="2" fillId="0" borderId="66" xfId="40" applyFont="1" applyBorder="1" applyAlignment="1">
      <alignment horizontal="left" vertical="center" wrapText="1"/>
    </xf>
    <xf numFmtId="0" fontId="2" fillId="0" borderId="59" xfId="40" applyFont="1" applyBorder="1" applyAlignment="1">
      <alignment horizontal="left" vertical="center" wrapText="1"/>
    </xf>
    <xf numFmtId="0" fontId="2" fillId="27" borderId="35" xfId="40" applyFont="1" applyFill="1" applyBorder="1" applyAlignment="1"/>
    <xf numFmtId="0" fontId="2" fillId="0" borderId="25" xfId="40" applyFont="1" applyBorder="1" applyAlignment="1"/>
    <xf numFmtId="0" fontId="1" fillId="0" borderId="33" xfId="40" applyFont="1" applyBorder="1" applyAlignment="1"/>
    <xf numFmtId="0" fontId="1" fillId="0" borderId="25" xfId="40" applyFont="1" applyBorder="1" applyAlignment="1"/>
    <xf numFmtId="0" fontId="2" fillId="27" borderId="25" xfId="40" applyFont="1" applyFill="1" applyBorder="1" applyAlignment="1"/>
    <xf numFmtId="0" fontId="2" fillId="0" borderId="63" xfId="40" applyFont="1" applyBorder="1" applyAlignment="1">
      <alignment vertical="center" wrapText="1"/>
    </xf>
    <xf numFmtId="0" fontId="2" fillId="0" borderId="39" xfId="40" applyFont="1" applyBorder="1" applyAlignment="1">
      <alignment vertical="center" wrapText="1"/>
    </xf>
    <xf numFmtId="0" fontId="1" fillId="0" borderId="0" xfId="39" applyFont="1" applyAlignment="1">
      <alignment horizontal="center"/>
    </xf>
    <xf numFmtId="0" fontId="1" fillId="0" borderId="25" xfId="40" applyFont="1" applyBorder="1" applyAlignment="1">
      <alignment horizontal="center"/>
    </xf>
    <xf numFmtId="0" fontId="2" fillId="28" borderId="25" xfId="40" applyFont="1" applyFill="1" applyBorder="1" applyAlignment="1"/>
    <xf numFmtId="0" fontId="2" fillId="0" borderId="25" xfId="40" applyFont="1" applyBorder="1" applyAlignment="1">
      <alignment horizontal="left" vertical="center" wrapText="1"/>
    </xf>
    <xf numFmtId="0" fontId="1" fillId="0" borderId="0" xfId="39" applyFont="1" applyFill="1" applyAlignment="1"/>
    <xf numFmtId="0" fontId="2" fillId="0" borderId="0" xfId="39" applyFont="1" applyFill="1" applyAlignment="1"/>
    <xf numFmtId="0" fontId="1" fillId="0" borderId="0" xfId="39" applyFont="1" applyFill="1" applyBorder="1" applyAlignment="1">
      <alignment horizontal="left"/>
    </xf>
    <xf numFmtId="0" fontId="2" fillId="0" borderId="0" xfId="39" applyFont="1" applyFill="1" applyBorder="1" applyAlignment="1">
      <alignment horizontal="left"/>
    </xf>
    <xf numFmtId="0" fontId="2" fillId="0" borderId="0" xfId="39" applyFont="1" applyFill="1" applyAlignment="1">
      <alignment horizontal="left"/>
    </xf>
    <xf numFmtId="0" fontId="1" fillId="0" borderId="0" xfId="39" applyFont="1" applyFill="1" applyAlignment="1">
      <alignment horizontal="left"/>
    </xf>
    <xf numFmtId="0" fontId="1" fillId="0" borderId="34" xfId="39" applyFont="1" applyFill="1" applyBorder="1" applyAlignment="1"/>
    <xf numFmtId="0" fontId="1" fillId="0" borderId="25" xfId="39" applyFont="1" applyBorder="1" applyAlignment="1">
      <alignment horizontal="center"/>
    </xf>
    <xf numFmtId="0" fontId="1" fillId="0" borderId="33" xfId="39" applyFont="1" applyBorder="1" applyAlignment="1">
      <alignment horizontal="center"/>
    </xf>
    <xf numFmtId="0" fontId="1" fillId="0" borderId="35" xfId="39" applyFont="1" applyFill="1" applyBorder="1" applyAlignment="1">
      <alignment horizontal="left"/>
    </xf>
    <xf numFmtId="0" fontId="2" fillId="0" borderId="25" xfId="39" applyFont="1" applyFill="1" applyBorder="1" applyAlignment="1">
      <alignment horizontal="left"/>
    </xf>
    <xf numFmtId="0" fontId="2" fillId="0" borderId="33" xfId="39" applyFont="1" applyFill="1" applyBorder="1" applyAlignment="1">
      <alignment horizontal="left"/>
    </xf>
    <xf numFmtId="0" fontId="1" fillId="0" borderId="0" xfId="43" applyFont="1" applyFill="1" applyAlignment="1"/>
    <xf numFmtId="0" fontId="2" fillId="0" borderId="0" xfId="43" applyFont="1" applyFill="1" applyAlignment="1"/>
    <xf numFmtId="0" fontId="1" fillId="0" borderId="0" xfId="43" applyFont="1" applyAlignment="1">
      <alignment horizontal="center"/>
    </xf>
    <xf numFmtId="0" fontId="1" fillId="0" borderId="0" xfId="43" applyFont="1" applyFill="1" applyBorder="1" applyAlignment="1">
      <alignment horizontal="left"/>
    </xf>
    <xf numFmtId="0" fontId="2" fillId="0" borderId="0" xfId="43" applyFont="1" applyFill="1" applyBorder="1" applyAlignment="1">
      <alignment horizontal="left"/>
    </xf>
    <xf numFmtId="0" fontId="2" fillId="0" borderId="0" xfId="43" applyFont="1" applyFill="1" applyAlignment="1">
      <alignment horizontal="left"/>
    </xf>
    <xf numFmtId="0" fontId="1" fillId="0" borderId="0" xfId="43" applyFont="1" applyFill="1" applyAlignment="1">
      <alignment wrapText="1"/>
    </xf>
    <xf numFmtId="0" fontId="2" fillId="0" borderId="0" xfId="43" applyFont="1" applyFill="1" applyAlignment="1">
      <alignment wrapText="1"/>
    </xf>
    <xf numFmtId="0" fontId="27" fillId="0" borderId="24" xfId="42" applyNumberFormat="1" applyFont="1" applyFill="1" applyBorder="1" applyAlignment="1">
      <alignment horizontal="right" vertical="center"/>
    </xf>
    <xf numFmtId="0" fontId="27" fillId="0" borderId="21" xfId="42" applyNumberFormat="1" applyFont="1" applyFill="1" applyBorder="1" applyAlignment="1">
      <alignment horizontal="right" vertical="center"/>
    </xf>
    <xf numFmtId="0" fontId="27" fillId="0" borderId="20" xfId="42" applyNumberFormat="1" applyFont="1" applyFill="1" applyBorder="1" applyAlignment="1">
      <alignment horizontal="right" vertical="center"/>
    </xf>
    <xf numFmtId="0" fontId="41" fillId="0" borderId="11" xfId="0" applyFont="1" applyFill="1" applyBorder="1" applyAlignment="1">
      <alignment vertical="top" wrapText="1"/>
    </xf>
    <xf numFmtId="0" fontId="41" fillId="0" borderId="12" xfId="0" applyFont="1" applyFill="1" applyBorder="1" applyAlignment="1">
      <alignment vertical="top" wrapText="1"/>
    </xf>
    <xf numFmtId="0" fontId="85" fillId="0" borderId="12" xfId="0" applyFont="1" applyFill="1" applyBorder="1" applyAlignment="1">
      <alignment horizontal="left" vertical="center" wrapText="1"/>
    </xf>
    <xf numFmtId="0" fontId="41" fillId="0" borderId="12" xfId="0" applyFont="1" applyFill="1" applyBorder="1" applyAlignment="1">
      <alignment horizontal="left" vertical="center" wrapText="1"/>
    </xf>
    <xf numFmtId="0" fontId="41" fillId="0" borderId="14" xfId="0" applyFont="1" applyFill="1" applyBorder="1" applyAlignment="1">
      <alignment horizontal="left" vertical="center" wrapText="1"/>
    </xf>
    <xf numFmtId="0" fontId="41" fillId="0" borderId="14" xfId="0" applyFont="1" applyFill="1" applyBorder="1" applyAlignment="1">
      <alignment vertical="top" wrapText="1"/>
    </xf>
    <xf numFmtId="0" fontId="41" fillId="0" borderId="14" xfId="0" applyFont="1" applyFill="1" applyBorder="1" applyAlignment="1">
      <alignment horizontal="left" vertical="center" wrapText="1"/>
    </xf>
    <xf numFmtId="0" fontId="85" fillId="0" borderId="14" xfId="0" applyFont="1" applyFill="1" applyBorder="1" applyAlignment="1">
      <alignment horizontal="left" vertical="center" wrapText="1"/>
    </xf>
    <xf numFmtId="0" fontId="41" fillId="0" borderId="14" xfId="0" applyFont="1" applyFill="1" applyBorder="1" applyAlignment="1">
      <alignment vertical="top" wrapText="1"/>
    </xf>
    <xf numFmtId="37" fontId="28" fillId="0" borderId="23" xfId="42" applyFont="1" applyFill="1" applyBorder="1" applyAlignment="1">
      <alignment horizontal="right" vertical="center"/>
    </xf>
    <xf numFmtId="37" fontId="28" fillId="0" borderId="11" xfId="42" applyFont="1" applyFill="1" applyBorder="1" applyAlignment="1">
      <alignment horizontal="center" vertical="center" wrapText="1"/>
    </xf>
    <xf numFmtId="0" fontId="27" fillId="0" borderId="21" xfId="42" quotePrefix="1" applyNumberFormat="1" applyFont="1" applyFill="1" applyBorder="1" applyAlignment="1">
      <alignment horizontal="right" vertical="center"/>
    </xf>
    <xf numFmtId="0" fontId="27" fillId="0" borderId="20" xfId="42" quotePrefix="1" applyNumberFormat="1" applyFont="1" applyFill="1" applyBorder="1" applyAlignment="1">
      <alignment horizontal="right" vertical="center"/>
    </xf>
    <xf numFmtId="0" fontId="27" fillId="0" borderId="20" xfId="42" quotePrefix="1" applyNumberFormat="1" applyFont="1" applyFill="1" applyBorder="1" applyAlignment="1">
      <alignment vertical="center"/>
    </xf>
    <xf numFmtId="0" fontId="27" fillId="0" borderId="20" xfId="42" quotePrefix="1" applyNumberFormat="1" applyFont="1" applyFill="1" applyBorder="1" applyAlignment="1">
      <alignment horizontal="right" vertical="center"/>
    </xf>
    <xf numFmtId="0" fontId="27" fillId="0" borderId="21" xfId="42" quotePrefix="1" applyNumberFormat="1" applyFont="1" applyFill="1" applyBorder="1" applyAlignment="1">
      <alignment horizontal="right" vertical="center"/>
    </xf>
    <xf numFmtId="0" fontId="27" fillId="0" borderId="20" xfId="42" applyNumberFormat="1" applyFont="1" applyFill="1" applyBorder="1" applyAlignment="1">
      <alignment horizontal="right" vertical="center"/>
    </xf>
    <xf numFmtId="41" fontId="70" fillId="0" borderId="17" xfId="42" applyNumberFormat="1" applyFont="1" applyFill="1" applyBorder="1"/>
    <xf numFmtId="0" fontId="70" fillId="0" borderId="0" xfId="42" quotePrefix="1" applyNumberFormat="1" applyFont="1" applyFill="1" applyBorder="1" applyAlignment="1">
      <alignment horizontal="right" vertical="center"/>
    </xf>
    <xf numFmtId="0" fontId="85" fillId="0" borderId="0" xfId="0" applyFont="1" applyFill="1" applyBorder="1" applyAlignment="1">
      <alignment horizontal="left" vertical="top" wrapText="1"/>
    </xf>
  </cellXfs>
  <cellStyles count="50">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38"/>
    <cellStyle name="Normal 3" xfId="39"/>
    <cellStyle name="Normal_09 CIP SM Stations (2)" xfId="40"/>
    <cellStyle name="Normal_cip2007ed" xfId="41"/>
    <cellStyle name="Normal_cip2013-2020" xfId="42"/>
    <cellStyle name="Normal_CIPDPWProjectRequest2013-14 JT edits 2" xfId="43"/>
    <cellStyle name="Normal_cipform1" xfId="44"/>
    <cellStyle name="Note" xfId="45" builtinId="10" customBuiltin="1"/>
    <cellStyle name="Output" xfId="46" builtinId="21" customBuiltin="1"/>
    <cellStyle name="Title" xfId="47" builtinId="15" customBuiltin="1"/>
    <cellStyle name="Total" xfId="48" builtinId="25" customBuiltin="1"/>
    <cellStyle name="Warning Text" xfId="49" builtinId="11" customBuiltin="1"/>
  </cellStyles>
  <dxfs count="0"/>
  <tableStyles count="0" defaultTableStyle="TableStyleMedium2" defaultPivotStyle="PivotStyleLight16"/>
  <colors>
    <mruColors>
      <color rgb="FFFF9900"/>
      <color rgb="FF0000FF"/>
      <color rgb="FF808000"/>
      <color rgb="FFFF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2.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a:t>PROPERTY TAX TO FINANCE CIP</a:t>
            </a:r>
          </a:p>
        </c:rich>
      </c:tx>
      <c:layout>
        <c:manualLayout>
          <c:xMode val="edge"/>
          <c:yMode val="edge"/>
          <c:x val="9.2254545902983737E-2"/>
          <c:y val="2.7027036144903482E-2"/>
        </c:manualLayout>
      </c:layout>
      <c:overlay val="0"/>
      <c:spPr>
        <a:noFill/>
        <a:ln w="25400">
          <a:noFill/>
        </a:ln>
      </c:spPr>
    </c:title>
    <c:autoTitleDeleted val="0"/>
    <c:plotArea>
      <c:layout>
        <c:manualLayout>
          <c:layoutTarget val="inner"/>
          <c:xMode val="edge"/>
          <c:yMode val="edge"/>
          <c:x val="0.10388743346265809"/>
          <c:y val="0.21780604133545309"/>
          <c:w val="0.89276168627264885"/>
          <c:h val="0.666136724960254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2544341141264763E-2"/>
                  <c:y val="2.6191972426340124E-2"/>
                </c:manualLayout>
              </c:layout>
              <c:dLblPos val="r"/>
              <c:showLegendKey val="0"/>
              <c:showVal val="1"/>
              <c:showCatName val="0"/>
              <c:showSerName val="0"/>
              <c:showPercent val="0"/>
              <c:showBubbleSize val="0"/>
            </c:dLbl>
            <c:dLbl>
              <c:idx val="1"/>
              <c:layout>
                <c:manualLayout>
                  <c:x val="-4.0054871160394329E-2"/>
                  <c:y val="4.0416609291088229E-2"/>
                </c:manualLayout>
              </c:layout>
              <c:dLblPos val="r"/>
              <c:showLegendKey val="0"/>
              <c:showVal val="1"/>
              <c:showCatName val="0"/>
              <c:showSerName val="0"/>
              <c:showPercent val="0"/>
              <c:showBubbleSize val="0"/>
            </c:dLbl>
            <c:dLbl>
              <c:idx val="2"/>
              <c:layout>
                <c:manualLayout>
                  <c:x val="-2.3490329549099187E-2"/>
                  <c:y val="3.0957275014708963E-2"/>
                </c:manualLayout>
              </c:layout>
              <c:dLblPos val="r"/>
              <c:showLegendKey val="0"/>
              <c:showVal val="1"/>
              <c:showCatName val="0"/>
              <c:showSerName val="0"/>
              <c:showPercent val="0"/>
              <c:showBubbleSize val="0"/>
            </c:dLbl>
            <c:dLbl>
              <c:idx val="3"/>
              <c:layout>
                <c:manualLayout>
                  <c:x val="-4.512955379181384E-2"/>
                  <c:y val="3.8257785344399484E-2"/>
                </c:manualLayout>
              </c:layout>
              <c:dLblPos val="r"/>
              <c:showLegendKey val="0"/>
              <c:showVal val="1"/>
              <c:showCatName val="0"/>
              <c:showSerName val="0"/>
              <c:showPercent val="0"/>
              <c:showBubbleSize val="0"/>
            </c:dLbl>
            <c:dLbl>
              <c:idx val="4"/>
              <c:layout>
                <c:manualLayout>
                  <c:x val="-4.0629359292311325E-2"/>
                  <c:y val="4.1652416659364311E-2"/>
                </c:manualLayout>
              </c:layout>
              <c:dLblPos val="r"/>
              <c:showLegendKey val="0"/>
              <c:showVal val="1"/>
              <c:showCatName val="0"/>
              <c:showSerName val="0"/>
              <c:showPercent val="0"/>
              <c:showBubbleSize val="0"/>
            </c:dLbl>
            <c:dLbl>
              <c:idx val="5"/>
              <c:layout>
                <c:manualLayout>
                  <c:x val="-3.5458923286598054E-2"/>
                  <c:y val="3.0485918989855976E-2"/>
                </c:manualLayout>
              </c:layout>
              <c:dLblPos val="r"/>
              <c:showLegendKey val="0"/>
              <c:showVal val="1"/>
              <c:showCatName val="0"/>
              <c:showSerName val="0"/>
              <c:showPercent val="0"/>
              <c:showBubbleSize val="0"/>
            </c:dLbl>
            <c:dLbl>
              <c:idx val="6"/>
              <c:layout>
                <c:manualLayout>
                  <c:x val="-4.8082854906195287E-2"/>
                  <c:y val="3.0635304132293446E-2"/>
                </c:manualLayout>
              </c:layout>
              <c:dLblPos val="r"/>
              <c:showLegendKey val="0"/>
              <c:showVal val="1"/>
              <c:showCatName val="0"/>
              <c:showSerName val="0"/>
              <c:showPercent val="0"/>
              <c:showBubbleSize val="0"/>
            </c:dLbl>
            <c:dLbl>
              <c:idx val="7"/>
              <c:layout>
                <c:manualLayout>
                  <c:x val="-1.0507833936576252E-2"/>
                  <c:y val="4.6078342070994337E-2"/>
                </c:manualLayout>
              </c:layout>
              <c:dLblPos val="r"/>
              <c:showLegendKey val="0"/>
              <c:showVal val="1"/>
              <c:showCatName val="0"/>
              <c:showSerName val="0"/>
              <c:showPercent val="0"/>
              <c:showBubbleSize val="0"/>
            </c:dLbl>
            <c:spPr>
              <a:noFill/>
              <a:ln w="25400">
                <a:noFill/>
              </a:ln>
            </c:spPr>
            <c:txPr>
              <a:bodyPr/>
              <a:lstStyle/>
              <a:p>
                <a:pPr>
                  <a:defRPr sz="157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dLbls>
          <c:cat>
            <c:strRef>
              <c:f>ciptax!$M$6:$V$6</c:f>
              <c:strCache>
                <c:ptCount val="8"/>
                <c:pt idx="0">
                  <c:v>2016-17</c:v>
                </c:pt>
                <c:pt idx="1">
                  <c:v>2017-18</c:v>
                </c:pt>
                <c:pt idx="2">
                  <c:v>2018-19</c:v>
                </c:pt>
                <c:pt idx="3">
                  <c:v>2019-20</c:v>
                </c:pt>
                <c:pt idx="4">
                  <c:v>2020-21</c:v>
                </c:pt>
                <c:pt idx="5">
                  <c:v>2021-22</c:v>
                </c:pt>
                <c:pt idx="6">
                  <c:v>2022-23</c:v>
                </c:pt>
                <c:pt idx="7">
                  <c:v>2023-24</c:v>
                </c:pt>
              </c:strCache>
            </c:strRef>
          </c:cat>
          <c:val>
            <c:numRef>
              <c:f>ciptax!$M$10:$V$10</c:f>
              <c:numCache>
                <c:formatCode>_(* #,##0_);_(* \(#,##0\);_(* "-"_);_(@_)</c:formatCode>
                <c:ptCount val="8"/>
                <c:pt idx="0">
                  <c:v>2047466</c:v>
                </c:pt>
                <c:pt idx="1">
                  <c:v>2103500</c:v>
                </c:pt>
                <c:pt idx="2">
                  <c:v>2196350</c:v>
                </c:pt>
                <c:pt idx="3">
                  <c:v>2823398</c:v>
                </c:pt>
                <c:pt idx="4">
                  <c:v>2890094</c:v>
                </c:pt>
                <c:pt idx="5">
                  <c:v>2951597</c:v>
                </c:pt>
                <c:pt idx="6">
                  <c:v>3020743</c:v>
                </c:pt>
                <c:pt idx="7">
                  <c:v>3338834</c:v>
                </c:pt>
              </c:numCache>
            </c:numRef>
          </c:val>
          <c:smooth val="0"/>
        </c:ser>
        <c:dLbls>
          <c:showLegendKey val="0"/>
          <c:showVal val="0"/>
          <c:showCatName val="0"/>
          <c:showSerName val="0"/>
          <c:showPercent val="0"/>
          <c:showBubbleSize val="0"/>
        </c:dLbls>
        <c:marker val="1"/>
        <c:smooth val="0"/>
        <c:axId val="196464128"/>
        <c:axId val="209451776"/>
      </c:lineChart>
      <c:catAx>
        <c:axId val="196464128"/>
        <c:scaling>
          <c:orientation val="minMax"/>
        </c:scaling>
        <c:delete val="0"/>
        <c:axPos val="b"/>
        <c:numFmt formatCode="_(* #,##0_);_(* \(#,##0\);_(* &quot;-&quot;_);_(@_)"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209451776"/>
        <c:crossesAt val="700000"/>
        <c:auto val="1"/>
        <c:lblAlgn val="ctr"/>
        <c:lblOffset val="100"/>
        <c:tickLblSkip val="1"/>
        <c:tickMarkSkip val="1"/>
        <c:noMultiLvlLbl val="0"/>
      </c:catAx>
      <c:valAx>
        <c:axId val="209451776"/>
        <c:scaling>
          <c:orientation val="minMax"/>
          <c:max val="3500000"/>
          <c:min val="700000"/>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196464128"/>
        <c:crosses val="autoZero"/>
        <c:crossBetween val="between"/>
        <c:majorUnit val="250000"/>
        <c:minorUnit val="10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4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a:t>Capital Expenditures</a:t>
            </a:r>
          </a:p>
        </c:rich>
      </c:tx>
      <c:layout>
        <c:manualLayout>
          <c:xMode val="edge"/>
          <c:yMode val="edge"/>
          <c:x val="0.36483818385836431"/>
          <c:y val="2.6212279020677971E-2"/>
        </c:manualLayout>
      </c:layout>
      <c:overlay val="0"/>
      <c:spPr>
        <a:noFill/>
        <a:ln w="25400">
          <a:noFill/>
        </a:ln>
      </c:spPr>
    </c:title>
    <c:autoTitleDeleted val="0"/>
    <c:plotArea>
      <c:layout>
        <c:manualLayout>
          <c:layoutTarget val="inner"/>
          <c:xMode val="edge"/>
          <c:yMode val="edge"/>
          <c:x val="0.18114003017466257"/>
          <c:y val="0.19306517240900442"/>
          <c:w val="0.69464662206405881"/>
          <c:h val="0.53997413323623167"/>
        </c:manualLayout>
      </c:layout>
      <c:barChart>
        <c:barDir val="col"/>
        <c:grouping val="clustered"/>
        <c:varyColors val="0"/>
        <c:ser>
          <c:idx val="0"/>
          <c:order val="0"/>
          <c:tx>
            <c:strRef>
              <c:f>[2]ciptax!$K$6</c:f>
              <c:strCache>
                <c:ptCount val="1"/>
                <c:pt idx="0">
                  <c:v>2012-13</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[2]ciptax!$K$7:$K$9</c:f>
              <c:numCache>
                <c:formatCode>General</c:formatCode>
                <c:ptCount val="3"/>
                <c:pt idx="0">
                  <c:v>425405.5</c:v>
                </c:pt>
                <c:pt idx="1">
                  <c:v>937000</c:v>
                </c:pt>
                <c:pt idx="2">
                  <c:v>0</c:v>
                </c:pt>
              </c:numCache>
            </c:numRef>
          </c:val>
        </c:ser>
        <c:ser>
          <c:idx val="1"/>
          <c:order val="1"/>
          <c:tx>
            <c:strRef>
              <c:f>[2]ciptax!$L$6</c:f>
              <c:strCache>
                <c:ptCount val="1"/>
                <c:pt idx="0">
                  <c:v>2013-14</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[2]ciptax!$L$7:$L$9</c:f>
              <c:numCache>
                <c:formatCode>General</c:formatCode>
                <c:ptCount val="3"/>
                <c:pt idx="0">
                  <c:v>472025.5</c:v>
                </c:pt>
                <c:pt idx="1">
                  <c:v>974000</c:v>
                </c:pt>
                <c:pt idx="2">
                  <c:v>0</c:v>
                </c:pt>
              </c:numCache>
            </c:numRef>
          </c:val>
        </c:ser>
        <c:ser>
          <c:idx val="2"/>
          <c:order val="2"/>
          <c:tx>
            <c:strRef>
              <c:f>[3]ciptax!$M$6</c:f>
              <c:strCache>
                <c:ptCount val="1"/>
                <c:pt idx="0">
                  <c:v>2014-15</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[3]ciptax!$M$7:$M$9</c:f>
              <c:numCache>
                <c:formatCode>General</c:formatCode>
                <c:ptCount val="3"/>
                <c:pt idx="0">
                  <c:v>461396.75</c:v>
                </c:pt>
                <c:pt idx="1">
                  <c:v>1077000</c:v>
                </c:pt>
                <c:pt idx="2">
                  <c:v>0</c:v>
                </c:pt>
              </c:numCache>
            </c:numRef>
          </c:val>
        </c:ser>
        <c:ser>
          <c:idx val="3"/>
          <c:order val="3"/>
          <c:tx>
            <c:strRef>
              <c:f>ciptax!$N$6</c:f>
              <c:strCache>
                <c:ptCount val="1"/>
                <c:pt idx="0">
                  <c:v>2015-16</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ciptax!$N$7:$N$9</c:f>
            </c:numRef>
          </c:val>
        </c:ser>
        <c:ser>
          <c:idx val="5"/>
          <c:order val="4"/>
          <c:tx>
            <c:strRef>
              <c:f>ciptax!$O$6</c:f>
              <c:strCache>
                <c:ptCount val="1"/>
                <c:pt idx="0">
                  <c:v>2016-17</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ciptax!$O$7:$O$9</c:f>
              <c:numCache>
                <c:formatCode>_(* #,##0_);_(* \(#,##0\);_(* "-"_);_(@_)</c:formatCode>
                <c:ptCount val="3"/>
                <c:pt idx="0">
                  <c:v>435466</c:v>
                </c:pt>
                <c:pt idx="1">
                  <c:v>1612000</c:v>
                </c:pt>
                <c:pt idx="2">
                  <c:v>0</c:v>
                </c:pt>
              </c:numCache>
            </c:numRef>
          </c:val>
        </c:ser>
        <c:ser>
          <c:idx val="6"/>
          <c:order val="5"/>
          <c:tx>
            <c:strRef>
              <c:f>ciptax!$P$6</c:f>
              <c:strCache>
                <c:ptCount val="1"/>
                <c:pt idx="0">
                  <c:v>2017-18</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ciptax!$P$7:$P$9</c:f>
              <c:numCache>
                <c:formatCode>_(* #,##0_);_(* \(#,##0\);_(* "-"_);_(@_)</c:formatCode>
                <c:ptCount val="3"/>
                <c:pt idx="0">
                  <c:v>406500</c:v>
                </c:pt>
                <c:pt idx="1">
                  <c:v>1697000</c:v>
                </c:pt>
                <c:pt idx="2">
                  <c:v>0</c:v>
                </c:pt>
              </c:numCache>
            </c:numRef>
          </c:val>
        </c:ser>
        <c:ser>
          <c:idx val="7"/>
          <c:order val="6"/>
          <c:tx>
            <c:strRef>
              <c:f>ciptax!$Q$6</c:f>
              <c:strCache>
                <c:ptCount val="1"/>
                <c:pt idx="0">
                  <c:v>2018-19</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ciptax!$Q$7:$Q$9</c:f>
              <c:numCache>
                <c:formatCode>_(* #,##0_);_(* \(#,##0\);_(* "-"_);_(@_)</c:formatCode>
                <c:ptCount val="3"/>
                <c:pt idx="0">
                  <c:v>155525</c:v>
                </c:pt>
                <c:pt idx="1">
                  <c:v>1765000</c:v>
                </c:pt>
                <c:pt idx="2">
                  <c:v>275825</c:v>
                </c:pt>
              </c:numCache>
            </c:numRef>
          </c:val>
        </c:ser>
        <c:ser>
          <c:idx val="8"/>
          <c:order val="7"/>
          <c:tx>
            <c:strRef>
              <c:f>ciptax!$R$6</c:f>
              <c:strCache>
                <c:ptCount val="1"/>
                <c:pt idx="0">
                  <c:v>2019-20</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ciptax!$R$7:$R$9</c:f>
              <c:numCache>
                <c:formatCode>_(* #,##0_);_(* \(#,##0\);_(* "-"_);_(@_)</c:formatCode>
                <c:ptCount val="3"/>
                <c:pt idx="0">
                  <c:v>421038</c:v>
                </c:pt>
                <c:pt idx="1">
                  <c:v>1840000</c:v>
                </c:pt>
                <c:pt idx="2">
                  <c:v>562360</c:v>
                </c:pt>
              </c:numCache>
            </c:numRef>
          </c:val>
        </c:ser>
        <c:ser>
          <c:idx val="4"/>
          <c:order val="8"/>
          <c:tx>
            <c:strRef>
              <c:f>ciptax!$S$6</c:f>
              <c:strCache>
                <c:ptCount val="1"/>
                <c:pt idx="0">
                  <c:v>2020-21</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ciptax!$S$7:$S$9</c:f>
              <c:numCache>
                <c:formatCode>_(* #,##0_);_(* \(#,##0\);_(* "-"_);_(@_)</c:formatCode>
                <c:ptCount val="3"/>
                <c:pt idx="0">
                  <c:v>419100</c:v>
                </c:pt>
                <c:pt idx="1">
                  <c:v>1920000</c:v>
                </c:pt>
                <c:pt idx="2">
                  <c:v>550994</c:v>
                </c:pt>
              </c:numCache>
            </c:numRef>
          </c:val>
        </c:ser>
        <c:ser>
          <c:idx val="9"/>
          <c:order val="9"/>
          <c:tx>
            <c:strRef>
              <c:f>ciptax!$T$6</c:f>
              <c:strCache>
                <c:ptCount val="1"/>
                <c:pt idx="0">
                  <c:v>2021-22</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ciptax!$T$7:$T$9</c:f>
              <c:numCache>
                <c:formatCode>_(* #,##0_);_(* \(#,##0\);_(* "-"_);_(@_)</c:formatCode>
                <c:ptCount val="3"/>
                <c:pt idx="0">
                  <c:v>411969</c:v>
                </c:pt>
                <c:pt idx="1">
                  <c:v>2000000</c:v>
                </c:pt>
                <c:pt idx="2">
                  <c:v>539628</c:v>
                </c:pt>
              </c:numCache>
            </c:numRef>
          </c:val>
        </c:ser>
        <c:ser>
          <c:idx val="10"/>
          <c:order val="10"/>
          <c:tx>
            <c:strRef>
              <c:f>ciptax!$U$6</c:f>
              <c:strCache>
                <c:ptCount val="1"/>
                <c:pt idx="0">
                  <c:v>2022-23</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ciptax!$U$7:$U$9</c:f>
              <c:numCache>
                <c:formatCode>_(* #,##0_);_(* \(#,##0\);_(* "-"_);_(@_)</c:formatCode>
                <c:ptCount val="3"/>
                <c:pt idx="0">
                  <c:v>407481</c:v>
                </c:pt>
                <c:pt idx="1">
                  <c:v>2085000</c:v>
                </c:pt>
                <c:pt idx="2">
                  <c:v>528262</c:v>
                </c:pt>
              </c:numCache>
            </c:numRef>
          </c:val>
        </c:ser>
        <c:ser>
          <c:idx val="11"/>
          <c:order val="11"/>
          <c:tx>
            <c:v>2023-24</c:v>
          </c:tx>
          <c:invertIfNegative val="0"/>
          <c:cat>
            <c:strRef>
              <c:f>ciptax!$A$7:$A$9</c:f>
              <c:strCache>
                <c:ptCount val="3"/>
                <c:pt idx="0">
                  <c:v>Debt service on outstanding bonds</c:v>
                </c:pt>
                <c:pt idx="1">
                  <c:v>Transfer to capital reserve funds</c:v>
                </c:pt>
                <c:pt idx="2">
                  <c:v>Issuance of New Debt (see below)</c:v>
                </c:pt>
              </c:strCache>
            </c:strRef>
          </c:cat>
          <c:val>
            <c:numRef>
              <c:f>ciptax!$V$7:$V$9</c:f>
              <c:numCache>
                <c:formatCode>_(* #,##0_);_(* \(#,##0\);_(* "-"_);_(@_)</c:formatCode>
                <c:ptCount val="3"/>
                <c:pt idx="0">
                  <c:v>245438</c:v>
                </c:pt>
                <c:pt idx="1">
                  <c:v>2170000</c:v>
                </c:pt>
                <c:pt idx="2">
                  <c:v>923396</c:v>
                </c:pt>
              </c:numCache>
            </c:numRef>
          </c:val>
        </c:ser>
        <c:dLbls>
          <c:showLegendKey val="0"/>
          <c:showVal val="0"/>
          <c:showCatName val="0"/>
          <c:showSerName val="0"/>
          <c:showPercent val="0"/>
          <c:showBubbleSize val="0"/>
        </c:dLbls>
        <c:gapWidth val="100"/>
        <c:axId val="214408192"/>
        <c:axId val="209511552"/>
      </c:barChart>
      <c:catAx>
        <c:axId val="214408192"/>
        <c:scaling>
          <c:orientation val="minMax"/>
        </c:scaling>
        <c:delete val="0"/>
        <c:axPos val="b"/>
        <c:title>
          <c:tx>
            <c:rich>
              <a:bodyPr/>
              <a:lstStyle/>
              <a:p>
                <a:pPr>
                  <a:defRPr sz="2600" b="1" i="0" u="none" strike="noStrike" baseline="0">
                    <a:solidFill>
                      <a:srgbClr val="000000"/>
                    </a:solidFill>
                    <a:latin typeface="Times New Roman"/>
                    <a:ea typeface="Times New Roman"/>
                    <a:cs typeface="Times New Roman"/>
                  </a:defRPr>
                </a:pPr>
                <a:r>
                  <a:rPr lang="en-US"/>
                  <a:t>Type</a:t>
                </a:r>
              </a:p>
            </c:rich>
          </c:tx>
          <c:layout>
            <c:manualLayout>
              <c:xMode val="edge"/>
              <c:yMode val="edge"/>
              <c:x val="0.50165244245131613"/>
              <c:y val="0.90170437028704753"/>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2600" b="0" i="0" u="none" strike="noStrike" baseline="0">
                <a:solidFill>
                  <a:srgbClr val="000000"/>
                </a:solidFill>
                <a:latin typeface="Times New Roman"/>
                <a:ea typeface="Times New Roman"/>
                <a:cs typeface="Times New Roman"/>
              </a:defRPr>
            </a:pPr>
            <a:endParaRPr lang="en-US"/>
          </a:p>
        </c:txPr>
        <c:crossAx val="209511552"/>
        <c:crosses val="autoZero"/>
        <c:auto val="1"/>
        <c:lblAlgn val="ctr"/>
        <c:lblOffset val="100"/>
        <c:tickLblSkip val="1"/>
        <c:tickMarkSkip val="1"/>
        <c:noMultiLvlLbl val="0"/>
      </c:catAx>
      <c:valAx>
        <c:axId val="209511552"/>
        <c:scaling>
          <c:orientation val="minMax"/>
        </c:scaling>
        <c:delete val="0"/>
        <c:axPos val="l"/>
        <c:majorGridlines>
          <c:spPr>
            <a:ln w="3175">
              <a:solidFill>
                <a:srgbClr val="000000"/>
              </a:solidFill>
              <a:prstDash val="solid"/>
            </a:ln>
          </c:spPr>
        </c:majorGridlines>
        <c:title>
          <c:tx>
            <c:rich>
              <a:bodyPr/>
              <a:lstStyle/>
              <a:p>
                <a:pPr>
                  <a:defRPr sz="2600" b="1" i="0" u="none" strike="noStrike" baseline="0">
                    <a:solidFill>
                      <a:srgbClr val="000000"/>
                    </a:solidFill>
                    <a:latin typeface="Times New Roman"/>
                    <a:ea typeface="Times New Roman"/>
                    <a:cs typeface="Times New Roman"/>
                  </a:defRPr>
                </a:pPr>
                <a:r>
                  <a:rPr lang="en-US"/>
                  <a:t>Dollars</a:t>
                </a:r>
              </a:p>
            </c:rich>
          </c:tx>
          <c:layout>
            <c:manualLayout>
              <c:xMode val="edge"/>
              <c:yMode val="edge"/>
              <c:x val="1.0574975037612573E-2"/>
              <c:y val="0.389253287783471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800" b="0" i="0" u="none" strike="noStrike" baseline="0">
                <a:solidFill>
                  <a:srgbClr val="000000"/>
                </a:solidFill>
                <a:latin typeface="Times New Roman"/>
                <a:ea typeface="Times New Roman"/>
                <a:cs typeface="Times New Roman"/>
              </a:defRPr>
            </a:pPr>
            <a:endParaRPr lang="en-US"/>
          </a:p>
        </c:txPr>
        <c:crossAx val="214408192"/>
        <c:crosses val="autoZero"/>
        <c:crossBetween val="between"/>
      </c:valAx>
      <c:spPr>
        <a:noFill/>
        <a:ln w="25400">
          <a:noFill/>
        </a:ln>
      </c:spPr>
    </c:plotArea>
    <c:legend>
      <c:legendPos val="r"/>
      <c:layout>
        <c:manualLayout>
          <c:xMode val="edge"/>
          <c:yMode val="edge"/>
          <c:x val="0.88646690962746655"/>
          <c:y val="0.28466497243400135"/>
          <c:w val="8.7146661348835613E-2"/>
          <c:h val="0.42159105111861017"/>
        </c:manualLayout>
      </c:layout>
      <c:overlay val="0"/>
      <c:spPr>
        <a:solidFill>
          <a:srgbClr val="FFFFFF"/>
        </a:solidFill>
        <a:ln w="3175">
          <a:solidFill>
            <a:srgbClr val="000000"/>
          </a:solidFill>
          <a:prstDash val="solid"/>
        </a:ln>
      </c:spPr>
      <c:txPr>
        <a:bodyPr/>
        <a:lstStyle/>
        <a:p>
          <a:pPr>
            <a:defRPr sz="14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6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sz="3200" b="1" i="0" baseline="0">
                <a:effectLst/>
              </a:rPr>
              <a:t>PROPOSED PROPERTY TAX TO FINANCE CIP (including potential issuance of debt</a:t>
            </a:r>
            <a:r>
              <a:rPr lang="en-US" sz="1800" b="1" i="0" baseline="0">
                <a:effectLst/>
              </a:rPr>
              <a:t>)</a:t>
            </a:r>
            <a:endParaRPr lang="en-US">
              <a:effectLst/>
            </a:endParaRPr>
          </a:p>
        </c:rich>
      </c:tx>
      <c:layout>
        <c:manualLayout>
          <c:xMode val="edge"/>
          <c:yMode val="edge"/>
          <c:x val="0.17003231262758822"/>
          <c:y val="2.2994824739649478E-2"/>
        </c:manualLayout>
      </c:layout>
      <c:overlay val="0"/>
      <c:spPr>
        <a:noFill/>
        <a:ln w="25400">
          <a:noFill/>
        </a:ln>
      </c:spPr>
    </c:title>
    <c:autoTitleDeleted val="0"/>
    <c:plotArea>
      <c:layout>
        <c:manualLayout>
          <c:layoutTarget val="inner"/>
          <c:xMode val="edge"/>
          <c:yMode val="edge"/>
          <c:x val="0.10388743346265809"/>
          <c:y val="0.21780604133545309"/>
          <c:w val="0.89276168627264885"/>
          <c:h val="0.66613672496025433"/>
        </c:manualLayout>
      </c:layout>
      <c:lineChart>
        <c:grouping val="standard"/>
        <c:varyColors val="0"/>
        <c:ser>
          <c:idx val="0"/>
          <c:order val="0"/>
          <c:spPr>
            <a:ln w="12700">
              <a:solidFill>
                <a:srgbClr val="000080"/>
              </a:solidFill>
              <a:prstDash val="solid"/>
            </a:ln>
          </c:spPr>
          <c:marker>
            <c:symbol val="diamond"/>
            <c:size val="5"/>
            <c:spPr>
              <a:solidFill>
                <a:srgbClr val="000080"/>
              </a:solidFill>
              <a:ln>
                <a:solidFill>
                  <a:srgbClr val="000080"/>
                </a:solidFill>
                <a:prstDash val="solid"/>
              </a:ln>
            </c:spPr>
          </c:marker>
          <c:dLbls>
            <c:dLbl>
              <c:idx val="0"/>
              <c:layout>
                <c:manualLayout>
                  <c:x val="-4.2544341141264763E-2"/>
                  <c:y val="2.6191972426340124E-2"/>
                </c:manualLayout>
              </c:layout>
              <c:dLblPos val="r"/>
              <c:showLegendKey val="0"/>
              <c:showVal val="1"/>
              <c:showCatName val="0"/>
              <c:showSerName val="0"/>
              <c:showPercent val="0"/>
              <c:showBubbleSize val="0"/>
            </c:dLbl>
            <c:dLbl>
              <c:idx val="1"/>
              <c:layout>
                <c:manualLayout>
                  <c:x val="-4.0054871160394329E-2"/>
                  <c:y val="4.0416609291088229E-2"/>
                </c:manualLayout>
              </c:layout>
              <c:dLblPos val="r"/>
              <c:showLegendKey val="0"/>
              <c:showVal val="1"/>
              <c:showCatName val="0"/>
              <c:showSerName val="0"/>
              <c:showPercent val="0"/>
              <c:showBubbleSize val="0"/>
            </c:dLbl>
            <c:dLbl>
              <c:idx val="2"/>
              <c:layout>
                <c:manualLayout>
                  <c:x val="-2.3490329549099187E-2"/>
                  <c:y val="3.0957275014708963E-2"/>
                </c:manualLayout>
              </c:layout>
              <c:dLblPos val="r"/>
              <c:showLegendKey val="0"/>
              <c:showVal val="1"/>
              <c:showCatName val="0"/>
              <c:showSerName val="0"/>
              <c:showPercent val="0"/>
              <c:showBubbleSize val="0"/>
            </c:dLbl>
            <c:dLbl>
              <c:idx val="3"/>
              <c:layout>
                <c:manualLayout>
                  <c:x val="-4.512955379181384E-2"/>
                  <c:y val="3.8257785344399484E-2"/>
                </c:manualLayout>
              </c:layout>
              <c:dLblPos val="r"/>
              <c:showLegendKey val="0"/>
              <c:showVal val="1"/>
              <c:showCatName val="0"/>
              <c:showSerName val="0"/>
              <c:showPercent val="0"/>
              <c:showBubbleSize val="0"/>
            </c:dLbl>
            <c:dLbl>
              <c:idx val="4"/>
              <c:layout>
                <c:manualLayout>
                  <c:x val="-4.0629359292311325E-2"/>
                  <c:y val="4.1652416659364311E-2"/>
                </c:manualLayout>
              </c:layout>
              <c:dLblPos val="r"/>
              <c:showLegendKey val="0"/>
              <c:showVal val="1"/>
              <c:showCatName val="0"/>
              <c:showSerName val="0"/>
              <c:showPercent val="0"/>
              <c:showBubbleSize val="0"/>
            </c:dLbl>
            <c:dLbl>
              <c:idx val="5"/>
              <c:layout>
                <c:manualLayout>
                  <c:x val="-3.5458923286598054E-2"/>
                  <c:y val="3.0485918989855976E-2"/>
                </c:manualLayout>
              </c:layout>
              <c:dLblPos val="r"/>
              <c:showLegendKey val="0"/>
              <c:showVal val="1"/>
              <c:showCatName val="0"/>
              <c:showSerName val="0"/>
              <c:showPercent val="0"/>
              <c:showBubbleSize val="0"/>
            </c:dLbl>
            <c:dLbl>
              <c:idx val="6"/>
              <c:layout>
                <c:manualLayout>
                  <c:x val="-4.8082854906195287E-2"/>
                  <c:y val="3.0635304132293446E-2"/>
                </c:manualLayout>
              </c:layout>
              <c:dLblPos val="r"/>
              <c:showLegendKey val="0"/>
              <c:showVal val="1"/>
              <c:showCatName val="0"/>
              <c:showSerName val="0"/>
              <c:showPercent val="0"/>
              <c:showBubbleSize val="0"/>
            </c:dLbl>
            <c:dLbl>
              <c:idx val="7"/>
              <c:layout>
                <c:manualLayout>
                  <c:x val="-1.0507833936576252E-2"/>
                  <c:y val="4.6078342070994337E-2"/>
                </c:manualLayout>
              </c:layout>
              <c:dLblPos val="r"/>
              <c:showLegendKey val="0"/>
              <c:showVal val="1"/>
              <c:showCatName val="0"/>
              <c:showSerName val="0"/>
              <c:showPercent val="0"/>
              <c:showBubbleSize val="0"/>
            </c:dLbl>
            <c:spPr>
              <a:noFill/>
              <a:ln w="25400">
                <a:noFill/>
              </a:ln>
            </c:spPr>
            <c:txPr>
              <a:bodyPr/>
              <a:lstStyle/>
              <a:p>
                <a:pPr>
                  <a:defRPr sz="1575" b="0" i="0" u="none" strike="noStrike" baseline="0">
                    <a:solidFill>
                      <a:srgbClr val="000000"/>
                    </a:solidFill>
                    <a:latin typeface="Times New Roman"/>
                    <a:ea typeface="Times New Roman"/>
                    <a:cs typeface="Times New Roman"/>
                  </a:defRPr>
                </a:pPr>
                <a:endParaRPr lang="en-US"/>
              </a:p>
            </c:txPr>
            <c:showLegendKey val="0"/>
            <c:showVal val="1"/>
            <c:showCatName val="0"/>
            <c:showSerName val="0"/>
            <c:showPercent val="0"/>
            <c:showBubbleSize val="0"/>
            <c:showLeaderLines val="0"/>
          </c:dLbls>
          <c:cat>
            <c:strRef>
              <c:f>ciptax!$M$6:$V$6</c:f>
              <c:strCache>
                <c:ptCount val="8"/>
                <c:pt idx="0">
                  <c:v>2016-17</c:v>
                </c:pt>
                <c:pt idx="1">
                  <c:v>2017-18</c:v>
                </c:pt>
                <c:pt idx="2">
                  <c:v>2018-19</c:v>
                </c:pt>
                <c:pt idx="3">
                  <c:v>2019-20</c:v>
                </c:pt>
                <c:pt idx="4">
                  <c:v>2020-21</c:v>
                </c:pt>
                <c:pt idx="5">
                  <c:v>2021-22</c:v>
                </c:pt>
                <c:pt idx="6">
                  <c:v>2022-23</c:v>
                </c:pt>
                <c:pt idx="7">
                  <c:v>2023-24</c:v>
                </c:pt>
              </c:strCache>
            </c:strRef>
          </c:cat>
          <c:val>
            <c:numRef>
              <c:f>ciptax!$M$10:$V$10</c:f>
              <c:numCache>
                <c:formatCode>_(* #,##0_);_(* \(#,##0\);_(* "-"_);_(@_)</c:formatCode>
                <c:ptCount val="8"/>
                <c:pt idx="0">
                  <c:v>2047466</c:v>
                </c:pt>
                <c:pt idx="1">
                  <c:v>2103500</c:v>
                </c:pt>
                <c:pt idx="2">
                  <c:v>2196350</c:v>
                </c:pt>
                <c:pt idx="3">
                  <c:v>2823398</c:v>
                </c:pt>
                <c:pt idx="4">
                  <c:v>2890094</c:v>
                </c:pt>
                <c:pt idx="5">
                  <c:v>2951597</c:v>
                </c:pt>
                <c:pt idx="6">
                  <c:v>3020743</c:v>
                </c:pt>
                <c:pt idx="7">
                  <c:v>3338834</c:v>
                </c:pt>
              </c:numCache>
            </c:numRef>
          </c:val>
          <c:smooth val="0"/>
        </c:ser>
        <c:dLbls>
          <c:showLegendKey val="0"/>
          <c:showVal val="0"/>
          <c:showCatName val="0"/>
          <c:showSerName val="0"/>
          <c:showPercent val="0"/>
          <c:showBubbleSize val="0"/>
        </c:dLbls>
        <c:marker val="1"/>
        <c:smooth val="0"/>
        <c:axId val="224110592"/>
        <c:axId val="213561856"/>
      </c:lineChart>
      <c:catAx>
        <c:axId val="224110592"/>
        <c:scaling>
          <c:orientation val="minMax"/>
        </c:scaling>
        <c:delete val="0"/>
        <c:axPos val="b"/>
        <c:numFmt formatCode="_(* #,##0_);_(* \(#,##0\);_(* &quot;-&quot;_);_(@_)"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213561856"/>
        <c:crossesAt val="700000"/>
        <c:auto val="1"/>
        <c:lblAlgn val="ctr"/>
        <c:lblOffset val="100"/>
        <c:tickLblSkip val="1"/>
        <c:tickMarkSkip val="1"/>
        <c:noMultiLvlLbl val="0"/>
      </c:catAx>
      <c:valAx>
        <c:axId val="213561856"/>
        <c:scaling>
          <c:orientation val="minMax"/>
          <c:max val="3500000"/>
          <c:min val="700000"/>
        </c:scaling>
        <c:delete val="0"/>
        <c:axPos val="l"/>
        <c:majorGridlines>
          <c:spPr>
            <a:ln w="3175">
              <a:solidFill>
                <a:srgbClr val="000000"/>
              </a:solidFill>
              <a:prstDash val="solid"/>
            </a:ln>
          </c:spPr>
        </c:majorGridlines>
        <c:numFmt formatCode="_(* #,##0_);_(* \(#,##0\);_(* &quot;-&quot;_);_(@_)" sourceLinked="1"/>
        <c:majorTickMark val="out"/>
        <c:minorTickMark val="none"/>
        <c:tickLblPos val="nextTo"/>
        <c:spPr>
          <a:ln w="3175">
            <a:solidFill>
              <a:srgbClr val="000000"/>
            </a:solidFill>
            <a:prstDash val="solid"/>
          </a:ln>
        </c:spPr>
        <c:txPr>
          <a:bodyPr rot="0" vert="horz"/>
          <a:lstStyle/>
          <a:p>
            <a:pPr>
              <a:defRPr sz="1850" b="0" i="0" u="none" strike="noStrike" baseline="0">
                <a:solidFill>
                  <a:srgbClr val="000000"/>
                </a:solidFill>
                <a:latin typeface="Times New Roman"/>
                <a:ea typeface="Times New Roman"/>
                <a:cs typeface="Times New Roman"/>
              </a:defRPr>
            </a:pPr>
            <a:endParaRPr lang="en-US"/>
          </a:p>
        </c:txPr>
        <c:crossAx val="224110592"/>
        <c:crosses val="autoZero"/>
        <c:crossBetween val="between"/>
        <c:majorUnit val="250000"/>
        <c:minorUnit val="100000"/>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2475"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3300" b="1" i="0" u="none" strike="noStrike" baseline="0">
                <a:solidFill>
                  <a:srgbClr val="000000"/>
                </a:solidFill>
                <a:latin typeface="Times New Roman"/>
                <a:ea typeface="Times New Roman"/>
                <a:cs typeface="Times New Roman"/>
              </a:defRPr>
            </a:pPr>
            <a:r>
              <a:rPr lang="en-US"/>
              <a:t>Capital Expenditures</a:t>
            </a:r>
          </a:p>
        </c:rich>
      </c:tx>
      <c:layout>
        <c:manualLayout>
          <c:xMode val="edge"/>
          <c:yMode val="edge"/>
          <c:x val="0.36483818385836431"/>
          <c:y val="2.6212279020677971E-2"/>
        </c:manualLayout>
      </c:layout>
      <c:overlay val="0"/>
      <c:spPr>
        <a:noFill/>
        <a:ln w="25400">
          <a:noFill/>
        </a:ln>
      </c:spPr>
    </c:title>
    <c:autoTitleDeleted val="0"/>
    <c:plotArea>
      <c:layout>
        <c:manualLayout>
          <c:layoutTarget val="inner"/>
          <c:xMode val="edge"/>
          <c:yMode val="edge"/>
          <c:x val="0.18114003017466257"/>
          <c:y val="0.19306517240900442"/>
          <c:w val="0.69464662206405881"/>
          <c:h val="0.53997413323623167"/>
        </c:manualLayout>
      </c:layout>
      <c:barChart>
        <c:barDir val="col"/>
        <c:grouping val="clustered"/>
        <c:varyColors val="0"/>
        <c:ser>
          <c:idx val="0"/>
          <c:order val="0"/>
          <c:tx>
            <c:strRef>
              <c:f>[2]ciptax!$K$6</c:f>
              <c:strCache>
                <c:ptCount val="1"/>
                <c:pt idx="0">
                  <c:v>2012-13</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[2]ciptax!$K$7:$K$9</c:f>
              <c:numCache>
                <c:formatCode>General</c:formatCode>
                <c:ptCount val="3"/>
                <c:pt idx="0">
                  <c:v>425405.5</c:v>
                </c:pt>
                <c:pt idx="1">
                  <c:v>937000</c:v>
                </c:pt>
                <c:pt idx="2">
                  <c:v>0</c:v>
                </c:pt>
              </c:numCache>
            </c:numRef>
          </c:val>
        </c:ser>
        <c:ser>
          <c:idx val="1"/>
          <c:order val="1"/>
          <c:tx>
            <c:strRef>
              <c:f>[2]ciptax!$L$6</c:f>
              <c:strCache>
                <c:ptCount val="1"/>
                <c:pt idx="0">
                  <c:v>2013-14</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[2]ciptax!$L$7:$L$9</c:f>
              <c:numCache>
                <c:formatCode>General</c:formatCode>
                <c:ptCount val="3"/>
                <c:pt idx="0">
                  <c:v>472025.5</c:v>
                </c:pt>
                <c:pt idx="1">
                  <c:v>974000</c:v>
                </c:pt>
                <c:pt idx="2">
                  <c:v>0</c:v>
                </c:pt>
              </c:numCache>
            </c:numRef>
          </c:val>
        </c:ser>
        <c:ser>
          <c:idx val="2"/>
          <c:order val="2"/>
          <c:tx>
            <c:strRef>
              <c:f>[3]ciptax!$M$6</c:f>
              <c:strCache>
                <c:ptCount val="1"/>
                <c:pt idx="0">
                  <c:v>2014-15</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[3]ciptax!$M$7:$M$9</c:f>
              <c:numCache>
                <c:formatCode>General</c:formatCode>
                <c:ptCount val="3"/>
                <c:pt idx="0">
                  <c:v>461396.75</c:v>
                </c:pt>
                <c:pt idx="1">
                  <c:v>1077000</c:v>
                </c:pt>
                <c:pt idx="2">
                  <c:v>0</c:v>
                </c:pt>
              </c:numCache>
            </c:numRef>
          </c:val>
        </c:ser>
        <c:ser>
          <c:idx val="3"/>
          <c:order val="3"/>
          <c:tx>
            <c:strRef>
              <c:f>ciptax!$N$6</c:f>
              <c:strCache>
                <c:ptCount val="1"/>
                <c:pt idx="0">
                  <c:v>2015-16</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ciptax!$N$7:$N$9</c:f>
            </c:numRef>
          </c:val>
        </c:ser>
        <c:ser>
          <c:idx val="5"/>
          <c:order val="4"/>
          <c:tx>
            <c:strRef>
              <c:f>ciptax!$O$6</c:f>
              <c:strCache>
                <c:ptCount val="1"/>
                <c:pt idx="0">
                  <c:v>2016-17</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ciptax!$O$7:$O$9</c:f>
              <c:numCache>
                <c:formatCode>_(* #,##0_);_(* \(#,##0\);_(* "-"_);_(@_)</c:formatCode>
                <c:ptCount val="3"/>
                <c:pt idx="0">
                  <c:v>435466</c:v>
                </c:pt>
                <c:pt idx="1">
                  <c:v>1612000</c:v>
                </c:pt>
                <c:pt idx="2">
                  <c:v>0</c:v>
                </c:pt>
              </c:numCache>
            </c:numRef>
          </c:val>
        </c:ser>
        <c:ser>
          <c:idx val="6"/>
          <c:order val="5"/>
          <c:tx>
            <c:strRef>
              <c:f>ciptax!$P$6</c:f>
              <c:strCache>
                <c:ptCount val="1"/>
                <c:pt idx="0">
                  <c:v>2017-18</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ciptax!$P$7:$P$9</c:f>
              <c:numCache>
                <c:formatCode>_(* #,##0_);_(* \(#,##0\);_(* "-"_);_(@_)</c:formatCode>
                <c:ptCount val="3"/>
                <c:pt idx="0">
                  <c:v>406500</c:v>
                </c:pt>
                <c:pt idx="1">
                  <c:v>1697000</c:v>
                </c:pt>
                <c:pt idx="2">
                  <c:v>0</c:v>
                </c:pt>
              </c:numCache>
            </c:numRef>
          </c:val>
        </c:ser>
        <c:ser>
          <c:idx val="7"/>
          <c:order val="6"/>
          <c:tx>
            <c:strRef>
              <c:f>ciptax!$Q$6</c:f>
              <c:strCache>
                <c:ptCount val="1"/>
                <c:pt idx="0">
                  <c:v>2018-19</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ciptax!$Q$7:$Q$9</c:f>
              <c:numCache>
                <c:formatCode>_(* #,##0_);_(* \(#,##0\);_(* "-"_);_(@_)</c:formatCode>
                <c:ptCount val="3"/>
                <c:pt idx="0">
                  <c:v>155525</c:v>
                </c:pt>
                <c:pt idx="1">
                  <c:v>1765000</c:v>
                </c:pt>
                <c:pt idx="2">
                  <c:v>275825</c:v>
                </c:pt>
              </c:numCache>
            </c:numRef>
          </c:val>
        </c:ser>
        <c:ser>
          <c:idx val="8"/>
          <c:order val="7"/>
          <c:tx>
            <c:strRef>
              <c:f>ciptax!$R$6</c:f>
              <c:strCache>
                <c:ptCount val="1"/>
                <c:pt idx="0">
                  <c:v>2019-20</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ciptax!$R$7:$R$9</c:f>
              <c:numCache>
                <c:formatCode>_(* #,##0_);_(* \(#,##0\);_(* "-"_);_(@_)</c:formatCode>
                <c:ptCount val="3"/>
                <c:pt idx="0">
                  <c:v>421038</c:v>
                </c:pt>
                <c:pt idx="1">
                  <c:v>1840000</c:v>
                </c:pt>
                <c:pt idx="2">
                  <c:v>562360</c:v>
                </c:pt>
              </c:numCache>
            </c:numRef>
          </c:val>
        </c:ser>
        <c:ser>
          <c:idx val="4"/>
          <c:order val="8"/>
          <c:tx>
            <c:strRef>
              <c:f>ciptax!$S$6</c:f>
              <c:strCache>
                <c:ptCount val="1"/>
                <c:pt idx="0">
                  <c:v>2020-21</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ciptax!$S$7:$S$9</c:f>
              <c:numCache>
                <c:formatCode>_(* #,##0_);_(* \(#,##0\);_(* "-"_);_(@_)</c:formatCode>
                <c:ptCount val="3"/>
                <c:pt idx="0">
                  <c:v>419100</c:v>
                </c:pt>
                <c:pt idx="1">
                  <c:v>1920000</c:v>
                </c:pt>
                <c:pt idx="2">
                  <c:v>550994</c:v>
                </c:pt>
              </c:numCache>
            </c:numRef>
          </c:val>
        </c:ser>
        <c:ser>
          <c:idx val="9"/>
          <c:order val="9"/>
          <c:tx>
            <c:strRef>
              <c:f>ciptax!$T$6</c:f>
              <c:strCache>
                <c:ptCount val="1"/>
                <c:pt idx="0">
                  <c:v>2021-22</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ciptax!$T$7:$T$9</c:f>
              <c:numCache>
                <c:formatCode>_(* #,##0_);_(* \(#,##0\);_(* "-"_);_(@_)</c:formatCode>
                <c:ptCount val="3"/>
                <c:pt idx="0">
                  <c:v>411969</c:v>
                </c:pt>
                <c:pt idx="1">
                  <c:v>2000000</c:v>
                </c:pt>
                <c:pt idx="2">
                  <c:v>539628</c:v>
                </c:pt>
              </c:numCache>
            </c:numRef>
          </c:val>
        </c:ser>
        <c:ser>
          <c:idx val="10"/>
          <c:order val="10"/>
          <c:tx>
            <c:strRef>
              <c:f>ciptax!$U$6</c:f>
              <c:strCache>
                <c:ptCount val="1"/>
                <c:pt idx="0">
                  <c:v>2022-23</c:v>
                </c:pt>
              </c:strCache>
            </c:strRef>
          </c:tx>
          <c:invertIfNegative val="0"/>
          <c:cat>
            <c:strRef>
              <c:f>ciptax!$A$7:$A$9</c:f>
              <c:strCache>
                <c:ptCount val="3"/>
                <c:pt idx="0">
                  <c:v>Debt service on outstanding bonds</c:v>
                </c:pt>
                <c:pt idx="1">
                  <c:v>Transfer to capital reserve funds</c:v>
                </c:pt>
                <c:pt idx="2">
                  <c:v>Issuance of New Debt (see below)</c:v>
                </c:pt>
              </c:strCache>
            </c:strRef>
          </c:cat>
          <c:val>
            <c:numRef>
              <c:f>ciptax!$U$7:$U$9</c:f>
              <c:numCache>
                <c:formatCode>_(* #,##0_);_(* \(#,##0\);_(* "-"_);_(@_)</c:formatCode>
                <c:ptCount val="3"/>
                <c:pt idx="0">
                  <c:v>407481</c:v>
                </c:pt>
                <c:pt idx="1">
                  <c:v>2085000</c:v>
                </c:pt>
                <c:pt idx="2">
                  <c:v>528262</c:v>
                </c:pt>
              </c:numCache>
            </c:numRef>
          </c:val>
        </c:ser>
        <c:ser>
          <c:idx val="11"/>
          <c:order val="11"/>
          <c:tx>
            <c:v>2023-24</c:v>
          </c:tx>
          <c:invertIfNegative val="0"/>
          <c:cat>
            <c:strRef>
              <c:f>ciptax!$A$7:$A$9</c:f>
              <c:strCache>
                <c:ptCount val="3"/>
                <c:pt idx="0">
                  <c:v>Debt service on outstanding bonds</c:v>
                </c:pt>
                <c:pt idx="1">
                  <c:v>Transfer to capital reserve funds</c:v>
                </c:pt>
                <c:pt idx="2">
                  <c:v>Issuance of New Debt (see below)</c:v>
                </c:pt>
              </c:strCache>
            </c:strRef>
          </c:cat>
          <c:val>
            <c:numRef>
              <c:f>ciptax!$V$7:$V$9</c:f>
              <c:numCache>
                <c:formatCode>_(* #,##0_);_(* \(#,##0\);_(* "-"_);_(@_)</c:formatCode>
                <c:ptCount val="3"/>
                <c:pt idx="0">
                  <c:v>245438</c:v>
                </c:pt>
                <c:pt idx="1">
                  <c:v>2170000</c:v>
                </c:pt>
                <c:pt idx="2">
                  <c:v>923396</c:v>
                </c:pt>
              </c:numCache>
            </c:numRef>
          </c:val>
        </c:ser>
        <c:dLbls>
          <c:showLegendKey val="0"/>
          <c:showVal val="0"/>
          <c:showCatName val="0"/>
          <c:showSerName val="0"/>
          <c:showPercent val="0"/>
          <c:showBubbleSize val="0"/>
        </c:dLbls>
        <c:gapWidth val="100"/>
        <c:axId val="224247296"/>
        <c:axId val="214740928"/>
      </c:barChart>
      <c:catAx>
        <c:axId val="224247296"/>
        <c:scaling>
          <c:orientation val="minMax"/>
        </c:scaling>
        <c:delete val="0"/>
        <c:axPos val="b"/>
        <c:title>
          <c:tx>
            <c:rich>
              <a:bodyPr/>
              <a:lstStyle/>
              <a:p>
                <a:pPr>
                  <a:defRPr sz="2600" b="1" i="0" u="none" strike="noStrike" baseline="0">
                    <a:solidFill>
                      <a:srgbClr val="000000"/>
                    </a:solidFill>
                    <a:latin typeface="Times New Roman"/>
                    <a:ea typeface="Times New Roman"/>
                    <a:cs typeface="Times New Roman"/>
                  </a:defRPr>
                </a:pPr>
                <a:r>
                  <a:rPr lang="en-US"/>
                  <a:t>Type</a:t>
                </a:r>
              </a:p>
            </c:rich>
          </c:tx>
          <c:layout>
            <c:manualLayout>
              <c:xMode val="edge"/>
              <c:yMode val="edge"/>
              <c:x val="0.50165244245131613"/>
              <c:y val="0.90170437028704753"/>
            </c:manualLayout>
          </c:layout>
          <c:overlay val="0"/>
          <c:spPr>
            <a:noFill/>
            <a:ln w="25400">
              <a:noFill/>
            </a:ln>
          </c:spPr>
        </c:title>
        <c:numFmt formatCode="_(* #,##0_);_(* \(#,##0\);_(* &quot;-&quot;_);_(@_)" sourceLinked="1"/>
        <c:majorTickMark val="out"/>
        <c:minorTickMark val="none"/>
        <c:tickLblPos val="nextTo"/>
        <c:spPr>
          <a:ln w="3175">
            <a:solidFill>
              <a:srgbClr val="000000"/>
            </a:solidFill>
            <a:prstDash val="solid"/>
          </a:ln>
        </c:spPr>
        <c:txPr>
          <a:bodyPr rot="0" vert="horz"/>
          <a:lstStyle/>
          <a:p>
            <a:pPr>
              <a:defRPr sz="2600" b="0" i="0" u="none" strike="noStrike" baseline="0">
                <a:solidFill>
                  <a:srgbClr val="000000"/>
                </a:solidFill>
                <a:latin typeface="Times New Roman"/>
                <a:ea typeface="Times New Roman"/>
                <a:cs typeface="Times New Roman"/>
              </a:defRPr>
            </a:pPr>
            <a:endParaRPr lang="en-US"/>
          </a:p>
        </c:txPr>
        <c:crossAx val="214740928"/>
        <c:crosses val="autoZero"/>
        <c:auto val="1"/>
        <c:lblAlgn val="ctr"/>
        <c:lblOffset val="100"/>
        <c:tickLblSkip val="1"/>
        <c:tickMarkSkip val="1"/>
        <c:noMultiLvlLbl val="0"/>
      </c:catAx>
      <c:valAx>
        <c:axId val="214740928"/>
        <c:scaling>
          <c:orientation val="minMax"/>
        </c:scaling>
        <c:delete val="0"/>
        <c:axPos val="l"/>
        <c:majorGridlines>
          <c:spPr>
            <a:ln w="3175">
              <a:solidFill>
                <a:srgbClr val="000000"/>
              </a:solidFill>
              <a:prstDash val="solid"/>
            </a:ln>
          </c:spPr>
        </c:majorGridlines>
        <c:title>
          <c:tx>
            <c:rich>
              <a:bodyPr/>
              <a:lstStyle/>
              <a:p>
                <a:pPr>
                  <a:defRPr sz="2600" b="1" i="0" u="none" strike="noStrike" baseline="0">
                    <a:solidFill>
                      <a:srgbClr val="000000"/>
                    </a:solidFill>
                    <a:latin typeface="Times New Roman"/>
                    <a:ea typeface="Times New Roman"/>
                    <a:cs typeface="Times New Roman"/>
                  </a:defRPr>
                </a:pPr>
                <a:r>
                  <a:rPr lang="en-US"/>
                  <a:t>Dollars</a:t>
                </a:r>
              </a:p>
            </c:rich>
          </c:tx>
          <c:layout>
            <c:manualLayout>
              <c:xMode val="edge"/>
              <c:yMode val="edge"/>
              <c:x val="1.0574975037612573E-2"/>
              <c:y val="0.3892532877834715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600" b="0" i="0" u="none" strike="noStrike" baseline="0">
                <a:solidFill>
                  <a:srgbClr val="000000"/>
                </a:solidFill>
                <a:latin typeface="Times New Roman"/>
                <a:ea typeface="Times New Roman"/>
                <a:cs typeface="Times New Roman"/>
              </a:defRPr>
            </a:pPr>
            <a:endParaRPr lang="en-US"/>
          </a:p>
        </c:txPr>
        <c:crossAx val="224247296"/>
        <c:crosses val="autoZero"/>
        <c:crossBetween val="between"/>
      </c:valAx>
      <c:spPr>
        <a:noFill/>
        <a:ln w="25400">
          <a:noFill/>
        </a:ln>
      </c:spPr>
    </c:plotArea>
    <c:legend>
      <c:legendPos val="r"/>
      <c:layout>
        <c:manualLayout>
          <c:xMode val="edge"/>
          <c:yMode val="edge"/>
          <c:x val="0.88646690962746655"/>
          <c:y val="0.28466497243400135"/>
          <c:w val="8.7146661348835613E-2"/>
          <c:h val="0.42159105111861017"/>
        </c:manualLayout>
      </c:layout>
      <c:overlay val="0"/>
      <c:spPr>
        <a:solidFill>
          <a:srgbClr val="FFFFFF"/>
        </a:solidFill>
        <a:ln w="3175">
          <a:solidFill>
            <a:srgbClr val="000000"/>
          </a:solidFill>
          <a:prstDash val="solid"/>
        </a:ln>
      </c:spPr>
      <c:txPr>
        <a:bodyPr/>
        <a:lstStyle/>
        <a:p>
          <a:pPr>
            <a:defRPr sz="1435"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600" b="0" i="0" u="none" strike="noStrike" baseline="0">
          <a:solidFill>
            <a:srgbClr val="000000"/>
          </a:solidFill>
          <a:latin typeface="Times New Roman"/>
          <a:ea typeface="Times New Roman"/>
          <a:cs typeface="Times New Roman"/>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243840</xdr:colOff>
      <xdr:row>76</xdr:row>
      <xdr:rowOff>30480</xdr:rowOff>
    </xdr:from>
    <xdr:to>
      <xdr:col>19</xdr:col>
      <xdr:colOff>30480</xdr:colOff>
      <xdr:row>106</xdr:row>
      <xdr:rowOff>15240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22860</xdr:colOff>
      <xdr:row>158</xdr:row>
      <xdr:rowOff>76200</xdr:rowOff>
    </xdr:from>
    <xdr:to>
      <xdr:col>19</xdr:col>
      <xdr:colOff>7620</xdr:colOff>
      <xdr:row>194</xdr:row>
      <xdr:rowOff>144780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0.42748</cdr:x>
      <cdr:y>0.11746</cdr:y>
    </cdr:from>
    <cdr:to>
      <cdr:x>0.72909</cdr:x>
      <cdr:y>0.17354</cdr:y>
    </cdr:to>
    <cdr:sp macro="" textlink="">
      <cdr:nvSpPr>
        <cdr:cNvPr id="3" name="TextBox 2"/>
        <cdr:cNvSpPr txBox="1"/>
      </cdr:nvSpPr>
      <cdr:spPr>
        <a:xfrm xmlns:a="http://schemas.openxmlformats.org/drawingml/2006/main">
          <a:off x="4244340" y="845820"/>
          <a:ext cx="2994660"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latin typeface="Times New Roman" panose="02020603050405020304" pitchFamily="18" charset="0"/>
              <a:cs typeface="Times New Roman" panose="02020603050405020304" pitchFamily="18" charset="0"/>
            </a:rPr>
            <a:t>2018-19</a:t>
          </a:r>
          <a:r>
            <a:rPr lang="en-US" sz="1400" b="1" baseline="0">
              <a:latin typeface="Times New Roman" panose="02020603050405020304" pitchFamily="18" charset="0"/>
              <a:cs typeface="Times New Roman" panose="02020603050405020304" pitchFamily="18" charset="0"/>
            </a:rPr>
            <a:t> Proposed Funding</a:t>
          </a: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0.64006</cdr:x>
      <cdr:y>0.17778</cdr:y>
    </cdr:from>
    <cdr:to>
      <cdr:x>0.75825</cdr:x>
      <cdr:y>0.64974</cdr:y>
    </cdr:to>
    <cdr:cxnSp macro="">
      <cdr:nvCxnSpPr>
        <cdr:cNvPr id="5" name="Straight Arrow Connector 4"/>
        <cdr:cNvCxnSpPr/>
      </cdr:nvCxnSpPr>
      <cdr:spPr>
        <a:xfrm xmlns:a="http://schemas.openxmlformats.org/drawingml/2006/main">
          <a:off x="6355080" y="1280160"/>
          <a:ext cx="1173480" cy="339852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0.30238</cdr:x>
      <cdr:y>0.17778</cdr:y>
    </cdr:from>
    <cdr:to>
      <cdr:x>0.52955</cdr:x>
      <cdr:y>0.68571</cdr:y>
    </cdr:to>
    <cdr:cxnSp macro="">
      <cdr:nvCxnSpPr>
        <cdr:cNvPr id="7" name="Straight Arrow Connector 6"/>
        <cdr:cNvCxnSpPr/>
      </cdr:nvCxnSpPr>
      <cdr:spPr>
        <a:xfrm xmlns:a="http://schemas.openxmlformats.org/drawingml/2006/main" flipH="1">
          <a:off x="3002280" y="1280160"/>
          <a:ext cx="2255520" cy="365760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0.53185</cdr:x>
      <cdr:y>0.17354</cdr:y>
    </cdr:from>
    <cdr:to>
      <cdr:x>0.57828</cdr:x>
      <cdr:y>0.34815</cdr:y>
    </cdr:to>
    <cdr:cxnSp macro="">
      <cdr:nvCxnSpPr>
        <cdr:cNvPr id="9" name="Straight Arrow Connector 8"/>
        <cdr:cNvCxnSpPr>
          <a:stCxn xmlns:a="http://schemas.openxmlformats.org/drawingml/2006/main" id="3" idx="2"/>
        </cdr:cNvCxnSpPr>
      </cdr:nvCxnSpPr>
      <cdr:spPr>
        <a:xfrm xmlns:a="http://schemas.openxmlformats.org/drawingml/2006/main" flipH="1">
          <a:off x="5280660" y="1249680"/>
          <a:ext cx="461010" cy="125730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3.xml><?xml version="1.0" encoding="utf-8"?>
<xdr:wsDr xmlns:xdr="http://schemas.openxmlformats.org/drawingml/2006/spreadsheetDrawing" xmlns:a="http://schemas.openxmlformats.org/drawingml/2006/main">
  <xdr:twoCellAnchor>
    <xdr:from>
      <xdr:col>0</xdr:col>
      <xdr:colOff>63500</xdr:colOff>
      <xdr:row>1</xdr:row>
      <xdr:rowOff>38100</xdr:rowOff>
    </xdr:from>
    <xdr:to>
      <xdr:col>22</xdr:col>
      <xdr:colOff>558800</xdr:colOff>
      <xdr:row>39</xdr:row>
      <xdr:rowOff>63500</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39</xdr:row>
      <xdr:rowOff>114300</xdr:rowOff>
    </xdr:from>
    <xdr:to>
      <xdr:col>22</xdr:col>
      <xdr:colOff>508000</xdr:colOff>
      <xdr:row>78</xdr:row>
      <xdr:rowOff>25400</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0.42748</cdr:x>
      <cdr:y>0.11746</cdr:y>
    </cdr:from>
    <cdr:to>
      <cdr:x>0.72909</cdr:x>
      <cdr:y>0.17354</cdr:y>
    </cdr:to>
    <cdr:sp macro="" textlink="">
      <cdr:nvSpPr>
        <cdr:cNvPr id="3" name="TextBox 2"/>
        <cdr:cNvSpPr txBox="1"/>
      </cdr:nvSpPr>
      <cdr:spPr>
        <a:xfrm xmlns:a="http://schemas.openxmlformats.org/drawingml/2006/main">
          <a:off x="4244340" y="845820"/>
          <a:ext cx="2994660" cy="40386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400" b="1">
              <a:latin typeface="Times New Roman" panose="02020603050405020304" pitchFamily="18" charset="0"/>
              <a:cs typeface="Times New Roman" panose="02020603050405020304" pitchFamily="18" charset="0"/>
            </a:rPr>
            <a:t>2018-19</a:t>
          </a:r>
          <a:r>
            <a:rPr lang="en-US" sz="1400" b="1" baseline="0">
              <a:latin typeface="Times New Roman" panose="02020603050405020304" pitchFamily="18" charset="0"/>
              <a:cs typeface="Times New Roman" panose="02020603050405020304" pitchFamily="18" charset="0"/>
            </a:rPr>
            <a:t> Proposed Funding</a:t>
          </a:r>
          <a:endParaRPr lang="en-US" sz="1400" b="1">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0.64006</cdr:x>
      <cdr:y>0.17778</cdr:y>
    </cdr:from>
    <cdr:to>
      <cdr:x>0.75825</cdr:x>
      <cdr:y>0.64974</cdr:y>
    </cdr:to>
    <cdr:cxnSp macro="">
      <cdr:nvCxnSpPr>
        <cdr:cNvPr id="5" name="Straight Arrow Connector 4"/>
        <cdr:cNvCxnSpPr/>
      </cdr:nvCxnSpPr>
      <cdr:spPr>
        <a:xfrm xmlns:a="http://schemas.openxmlformats.org/drawingml/2006/main">
          <a:off x="6355080" y="1280160"/>
          <a:ext cx="1173480" cy="339852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0.30238</cdr:x>
      <cdr:y>0.17778</cdr:y>
    </cdr:from>
    <cdr:to>
      <cdr:x>0.52955</cdr:x>
      <cdr:y>0.68571</cdr:y>
    </cdr:to>
    <cdr:cxnSp macro="">
      <cdr:nvCxnSpPr>
        <cdr:cNvPr id="7" name="Straight Arrow Connector 6"/>
        <cdr:cNvCxnSpPr/>
      </cdr:nvCxnSpPr>
      <cdr:spPr>
        <a:xfrm xmlns:a="http://schemas.openxmlformats.org/drawingml/2006/main" flipH="1">
          <a:off x="3002280" y="1280160"/>
          <a:ext cx="2255520" cy="365760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0.53185</cdr:x>
      <cdr:y>0.17354</cdr:y>
    </cdr:from>
    <cdr:to>
      <cdr:x>0.57828</cdr:x>
      <cdr:y>0.34815</cdr:y>
    </cdr:to>
    <cdr:cxnSp macro="">
      <cdr:nvCxnSpPr>
        <cdr:cNvPr id="9" name="Straight Arrow Connector 8"/>
        <cdr:cNvCxnSpPr>
          <a:stCxn xmlns:a="http://schemas.openxmlformats.org/drawingml/2006/main" id="3" idx="2"/>
        </cdr:cNvCxnSpPr>
      </cdr:nvCxnSpPr>
      <cdr:spPr>
        <a:xfrm xmlns:a="http://schemas.openxmlformats.org/drawingml/2006/main" flipH="1">
          <a:off x="5280660" y="1249680"/>
          <a:ext cx="461010" cy="1257300"/>
        </a:xfrm>
        <a:prstGeom xmlns:a="http://schemas.openxmlformats.org/drawingml/2006/main" prst="straightConnector1">
          <a:avLst/>
        </a:prstGeom>
        <a:ln xmlns:a="http://schemas.openxmlformats.org/drawingml/2006/main" w="76200">
          <a:tailEnd type="arrow"/>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5.xml><?xml version="1.0" encoding="utf-8"?>
<xdr:wsDr xmlns:xdr="http://schemas.openxmlformats.org/drawingml/2006/spreadsheetDrawing" xmlns:a="http://schemas.openxmlformats.org/drawingml/2006/main">
  <xdr:twoCellAnchor>
    <xdr:from>
      <xdr:col>4</xdr:col>
      <xdr:colOff>0</xdr:colOff>
      <xdr:row>40</xdr:row>
      <xdr:rowOff>2540</xdr:rowOff>
    </xdr:from>
    <xdr:to>
      <xdr:col>4</xdr:col>
      <xdr:colOff>19050</xdr:colOff>
      <xdr:row>40</xdr:row>
      <xdr:rowOff>2540</xdr:rowOff>
    </xdr:to>
    <xdr:sp macro="" textlink="">
      <xdr:nvSpPr>
        <xdr:cNvPr id="16418" name="Text Box 34"/>
        <xdr:cNvSpPr txBox="1">
          <a:spLocks noChangeArrowheads="1"/>
        </xdr:cNvSpPr>
      </xdr:nvSpPr>
      <xdr:spPr bwMode="auto">
        <a:xfrm>
          <a:off x="680085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40</xdr:row>
      <xdr:rowOff>2540</xdr:rowOff>
    </xdr:from>
    <xdr:to>
      <xdr:col>4</xdr:col>
      <xdr:colOff>0</xdr:colOff>
      <xdr:row>40</xdr:row>
      <xdr:rowOff>2540</xdr:rowOff>
    </xdr:to>
    <xdr:sp macro="" textlink="">
      <xdr:nvSpPr>
        <xdr:cNvPr id="16419" name="Text Box 35"/>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40</xdr:row>
      <xdr:rowOff>0</xdr:rowOff>
    </xdr:from>
    <xdr:to>
      <xdr:col>4</xdr:col>
      <xdr:colOff>0</xdr:colOff>
      <xdr:row>40</xdr:row>
      <xdr:rowOff>0</xdr:rowOff>
    </xdr:to>
    <xdr:sp macro="" textlink="">
      <xdr:nvSpPr>
        <xdr:cNvPr id="807233" name="Line 36"/>
        <xdr:cNvSpPr>
          <a:spLocks noChangeShapeType="1"/>
        </xdr:cNvSpPr>
      </xdr:nvSpPr>
      <xdr:spPr bwMode="auto">
        <a:xfrm>
          <a:off x="6819900" y="7376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2540</xdr:rowOff>
    </xdr:from>
    <xdr:to>
      <xdr:col>4</xdr:col>
      <xdr:colOff>0</xdr:colOff>
      <xdr:row>40</xdr:row>
      <xdr:rowOff>2540</xdr:rowOff>
    </xdr:to>
    <xdr:sp macro="" textlink="">
      <xdr:nvSpPr>
        <xdr:cNvPr id="16421" name="Text Box 37"/>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40</xdr:row>
      <xdr:rowOff>0</xdr:rowOff>
    </xdr:from>
    <xdr:to>
      <xdr:col>4</xdr:col>
      <xdr:colOff>0</xdr:colOff>
      <xdr:row>40</xdr:row>
      <xdr:rowOff>0</xdr:rowOff>
    </xdr:to>
    <xdr:sp macro="" textlink="">
      <xdr:nvSpPr>
        <xdr:cNvPr id="807235" name="Line 38"/>
        <xdr:cNvSpPr>
          <a:spLocks noChangeShapeType="1"/>
        </xdr:cNvSpPr>
      </xdr:nvSpPr>
      <xdr:spPr bwMode="auto">
        <a:xfrm>
          <a:off x="6819900" y="7376160"/>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40</xdr:row>
      <xdr:rowOff>2540</xdr:rowOff>
    </xdr:from>
    <xdr:to>
      <xdr:col>4</xdr:col>
      <xdr:colOff>0</xdr:colOff>
      <xdr:row>40</xdr:row>
      <xdr:rowOff>2540</xdr:rowOff>
    </xdr:to>
    <xdr:sp macro="" textlink="">
      <xdr:nvSpPr>
        <xdr:cNvPr id="16423" name="Text Box 39"/>
        <xdr:cNvSpPr txBox="1">
          <a:spLocks noChangeArrowheads="1"/>
        </xdr:cNvSpPr>
      </xdr:nvSpPr>
      <xdr:spPr bwMode="auto">
        <a:xfrm>
          <a:off x="6800850" y="6981825"/>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40</xdr:row>
      <xdr:rowOff>2540</xdr:rowOff>
    </xdr:from>
    <xdr:to>
      <xdr:col>6</xdr:col>
      <xdr:colOff>19050</xdr:colOff>
      <xdr:row>40</xdr:row>
      <xdr:rowOff>2540</xdr:rowOff>
    </xdr:to>
    <xdr:sp macro="" textlink="">
      <xdr:nvSpPr>
        <xdr:cNvPr id="16424" name="Text Box 40"/>
        <xdr:cNvSpPr txBox="1">
          <a:spLocks noChangeArrowheads="1"/>
        </xdr:cNvSpPr>
      </xdr:nvSpPr>
      <xdr:spPr bwMode="auto">
        <a:xfrm>
          <a:off x="982980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40</xdr:row>
      <xdr:rowOff>2540</xdr:rowOff>
    </xdr:from>
    <xdr:to>
      <xdr:col>5</xdr:col>
      <xdr:colOff>19050</xdr:colOff>
      <xdr:row>40</xdr:row>
      <xdr:rowOff>2540</xdr:rowOff>
    </xdr:to>
    <xdr:sp macro="" textlink="">
      <xdr:nvSpPr>
        <xdr:cNvPr id="9" name="Text Box 40"/>
        <xdr:cNvSpPr txBox="1">
          <a:spLocks noChangeArrowheads="1"/>
        </xdr:cNvSpPr>
      </xdr:nvSpPr>
      <xdr:spPr bwMode="auto">
        <a:xfrm>
          <a:off x="9829800" y="6981825"/>
          <a:ext cx="9525"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40</xdr:row>
      <xdr:rowOff>2540</xdr:rowOff>
    </xdr:from>
    <xdr:to>
      <xdr:col>5</xdr:col>
      <xdr:colOff>19050</xdr:colOff>
      <xdr:row>40</xdr:row>
      <xdr:rowOff>2540</xdr:rowOff>
    </xdr:to>
    <xdr:sp macro="" textlink="">
      <xdr:nvSpPr>
        <xdr:cNvPr id="10" name="Text Box 40"/>
        <xdr:cNvSpPr txBox="1">
          <a:spLocks noChangeArrowheads="1"/>
        </xdr:cNvSpPr>
      </xdr:nvSpPr>
      <xdr:spPr bwMode="auto">
        <a:xfrm>
          <a:off x="9177867" y="6412653"/>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40</xdr:row>
      <xdr:rowOff>2540</xdr:rowOff>
    </xdr:from>
    <xdr:to>
      <xdr:col>4</xdr:col>
      <xdr:colOff>19050</xdr:colOff>
      <xdr:row>40</xdr:row>
      <xdr:rowOff>2540</xdr:rowOff>
    </xdr:to>
    <xdr:sp macro="" textlink="">
      <xdr:nvSpPr>
        <xdr:cNvPr id="12" name="Text Box 34"/>
        <xdr:cNvSpPr txBox="1">
          <a:spLocks noChangeArrowheads="1"/>
        </xdr:cNvSpPr>
      </xdr:nvSpPr>
      <xdr:spPr bwMode="auto">
        <a:xfrm>
          <a:off x="681228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4</xdr:col>
      <xdr:colOff>0</xdr:colOff>
      <xdr:row>40</xdr:row>
      <xdr:rowOff>2540</xdr:rowOff>
    </xdr:from>
    <xdr:to>
      <xdr:col>4</xdr:col>
      <xdr:colOff>0</xdr:colOff>
      <xdr:row>40</xdr:row>
      <xdr:rowOff>2540</xdr:rowOff>
    </xdr:to>
    <xdr:sp macro="" textlink="">
      <xdr:nvSpPr>
        <xdr:cNvPr id="13" name="Text Box 35"/>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RFS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$50,000  </a:t>
          </a:r>
          <a:r>
            <a:rPr lang="en-US" sz="1000" b="0" i="0" u="sng" strike="noStrike" baseline="0">
              <a:solidFill>
                <a:srgbClr val="000000"/>
              </a:solidFill>
              <a:latin typeface="Arial"/>
              <a:cs typeface="Arial"/>
            </a:rPr>
            <a:t>Taxes - $90,000 </a:t>
          </a:r>
          <a:r>
            <a:rPr lang="en-US" sz="1000" b="0" i="0" u="none" strike="noStrike" baseline="0">
              <a:solidFill>
                <a:srgbClr val="000000"/>
              </a:solidFill>
              <a:latin typeface="Arial"/>
              <a:cs typeface="Arial"/>
            </a:rPr>
            <a:t> </a:t>
          </a:r>
          <a:r>
            <a:rPr lang="en-US" sz="1000" b="1" i="0" u="none" strike="noStrike" baseline="0">
              <a:solidFill>
                <a:srgbClr val="000000"/>
              </a:solidFill>
              <a:latin typeface="Arial"/>
              <a:cs typeface="Arial"/>
            </a:rPr>
            <a:t>Total  - $140,000</a:t>
          </a:r>
          <a:endParaRPr lang="en-US"/>
        </a:p>
      </xdr:txBody>
    </xdr:sp>
    <xdr:clientData/>
  </xdr:twoCellAnchor>
  <xdr:twoCellAnchor>
    <xdr:from>
      <xdr:col>4</xdr:col>
      <xdr:colOff>0</xdr:colOff>
      <xdr:row>40</xdr:row>
      <xdr:rowOff>2540</xdr:rowOff>
    </xdr:from>
    <xdr:to>
      <xdr:col>4</xdr:col>
      <xdr:colOff>0</xdr:colOff>
      <xdr:row>40</xdr:row>
      <xdr:rowOff>2540</xdr:rowOff>
    </xdr:to>
    <xdr:sp macro="" textlink="">
      <xdr:nvSpPr>
        <xdr:cNvPr id="14" name="Text Box 37"/>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4</xdr:col>
      <xdr:colOff>0</xdr:colOff>
      <xdr:row>40</xdr:row>
      <xdr:rowOff>2540</xdr:rowOff>
    </xdr:from>
    <xdr:to>
      <xdr:col>4</xdr:col>
      <xdr:colOff>0</xdr:colOff>
      <xdr:row>40</xdr:row>
      <xdr:rowOff>2540</xdr:rowOff>
    </xdr:to>
    <xdr:sp macro="" textlink="">
      <xdr:nvSpPr>
        <xdr:cNvPr id="15" name="Text Box 39"/>
        <xdr:cNvSpPr txBox="1">
          <a:spLocks noChangeArrowheads="1"/>
        </xdr:cNvSpPr>
      </xdr:nvSpPr>
      <xdr:spPr bwMode="auto">
        <a:xfrm>
          <a:off x="6812280" y="575564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22860" rIns="0" bIns="0" anchor="t" upright="1"/>
        <a:lstStyle/>
        <a:p>
          <a:pPr algn="l" rtl="0">
            <a:defRPr sz="1000"/>
          </a:pPr>
          <a:r>
            <a:rPr lang="en-US" sz="1000" b="0" i="0" u="none" strike="noStrike" baseline="0">
              <a:solidFill>
                <a:srgbClr val="000000"/>
              </a:solidFill>
              <a:latin typeface="Arial"/>
              <a:cs typeface="Arial"/>
            </a:rPr>
            <a:t>Moved</a:t>
          </a:r>
          <a:endParaRPr lang="en-US"/>
        </a:p>
      </xdr:txBody>
    </xdr:sp>
    <xdr:clientData/>
  </xdr:twoCellAnchor>
  <xdr:twoCellAnchor>
    <xdr:from>
      <xdr:col>6</xdr:col>
      <xdr:colOff>0</xdr:colOff>
      <xdr:row>40</xdr:row>
      <xdr:rowOff>2540</xdr:rowOff>
    </xdr:from>
    <xdr:to>
      <xdr:col>6</xdr:col>
      <xdr:colOff>19050</xdr:colOff>
      <xdr:row>40</xdr:row>
      <xdr:rowOff>2540</xdr:rowOff>
    </xdr:to>
    <xdr:sp macro="" textlink="">
      <xdr:nvSpPr>
        <xdr:cNvPr id="16" name="Text Box 40"/>
        <xdr:cNvSpPr txBox="1">
          <a:spLocks noChangeArrowheads="1"/>
        </xdr:cNvSpPr>
      </xdr:nvSpPr>
      <xdr:spPr bwMode="auto">
        <a:xfrm>
          <a:off x="974598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40</xdr:row>
      <xdr:rowOff>2540</xdr:rowOff>
    </xdr:from>
    <xdr:to>
      <xdr:col>5</xdr:col>
      <xdr:colOff>19050</xdr:colOff>
      <xdr:row>40</xdr:row>
      <xdr:rowOff>2540</xdr:rowOff>
    </xdr:to>
    <xdr:sp macro="" textlink="">
      <xdr:nvSpPr>
        <xdr:cNvPr id="17" name="Text Box 40"/>
        <xdr:cNvSpPr txBox="1">
          <a:spLocks noChangeArrowheads="1"/>
        </xdr:cNvSpPr>
      </xdr:nvSpPr>
      <xdr:spPr bwMode="auto">
        <a:xfrm>
          <a:off x="896874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twoCellAnchor>
    <xdr:from>
      <xdr:col>5</xdr:col>
      <xdr:colOff>0</xdr:colOff>
      <xdr:row>40</xdr:row>
      <xdr:rowOff>2540</xdr:rowOff>
    </xdr:from>
    <xdr:to>
      <xdr:col>5</xdr:col>
      <xdr:colOff>19050</xdr:colOff>
      <xdr:row>40</xdr:row>
      <xdr:rowOff>2540</xdr:rowOff>
    </xdr:to>
    <xdr:sp macro="" textlink="">
      <xdr:nvSpPr>
        <xdr:cNvPr id="18" name="Text Box 40"/>
        <xdr:cNvSpPr txBox="1">
          <a:spLocks noChangeArrowheads="1"/>
        </xdr:cNvSpPr>
      </xdr:nvSpPr>
      <xdr:spPr bwMode="auto">
        <a:xfrm>
          <a:off x="8968740" y="5755640"/>
          <a:ext cx="19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000" b="1" i="1" u="none" strike="noStrike" baseline="0">
              <a:solidFill>
                <a:srgbClr val="000000"/>
              </a:solidFill>
              <a:latin typeface="Arial"/>
              <a:cs typeface="Arial"/>
            </a:rPr>
            <a:t>MES - </a:t>
          </a:r>
          <a:endParaRPr lang="en-US" sz="1000" b="0" i="0" u="none" strike="noStrike" baseline="0">
            <a:solidFill>
              <a:srgbClr val="000000"/>
            </a:solidFill>
            <a:latin typeface="Arial"/>
            <a:cs typeface="Arial"/>
          </a:endParaRPr>
        </a:p>
        <a:p>
          <a:pPr algn="l" rtl="0">
            <a:defRPr sz="1000"/>
          </a:pPr>
          <a:r>
            <a:rPr lang="en-US" sz="1000" b="0" i="0" u="none" strike="noStrike" baseline="0">
              <a:solidFill>
                <a:srgbClr val="000000"/>
              </a:solidFill>
              <a:latin typeface="Arial"/>
              <a:cs typeface="Arial"/>
            </a:rPr>
            <a:t>CRF - $250,000</a:t>
          </a:r>
        </a:p>
        <a:p>
          <a:pPr algn="l" rtl="0">
            <a:defRPr sz="1000"/>
          </a:pPr>
          <a:r>
            <a:rPr lang="en-US" sz="1000" b="0" i="0" u="sng" strike="noStrike" baseline="0">
              <a:solidFill>
                <a:srgbClr val="000000"/>
              </a:solidFill>
              <a:latin typeface="Arial"/>
              <a:cs typeface="Arial"/>
            </a:rPr>
            <a:t>Taxes - $35,000</a:t>
          </a:r>
          <a:endParaRPr lang="en-US" sz="1000" b="0" i="0" u="none" strike="noStrike" baseline="0">
            <a:solidFill>
              <a:srgbClr val="000000"/>
            </a:solidFill>
            <a:latin typeface="Arial"/>
            <a:cs typeface="Arial"/>
          </a:endParaRPr>
        </a:p>
        <a:p>
          <a:pPr algn="l" rtl="0">
            <a:defRPr sz="1000"/>
          </a:pPr>
          <a:r>
            <a:rPr lang="en-US" sz="1000" b="1" i="0" u="none" strike="noStrike" baseline="0">
              <a:solidFill>
                <a:srgbClr val="000000"/>
              </a:solidFill>
              <a:latin typeface="Arial"/>
              <a:cs typeface="Arial"/>
            </a:rPr>
            <a:t>Total - $285,000</a:t>
          </a:r>
          <a:endParaRPr 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99060</xdr:colOff>
      <xdr:row>106</xdr:row>
      <xdr:rowOff>0</xdr:rowOff>
    </xdr:from>
    <xdr:to>
      <xdr:col>10</xdr:col>
      <xdr:colOff>0</xdr:colOff>
      <xdr:row>106</xdr:row>
      <xdr:rowOff>0</xdr:rowOff>
    </xdr:to>
    <xdr:sp macro="" textlink="">
      <xdr:nvSpPr>
        <xdr:cNvPr id="976492" name="Line 1"/>
        <xdr:cNvSpPr>
          <a:spLocks noChangeShapeType="1"/>
        </xdr:cNvSpPr>
      </xdr:nvSpPr>
      <xdr:spPr bwMode="auto">
        <a:xfrm>
          <a:off x="4663440" y="142646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xdr:row>
      <xdr:rowOff>0</xdr:rowOff>
    </xdr:from>
    <xdr:to>
      <xdr:col>10</xdr:col>
      <xdr:colOff>0</xdr:colOff>
      <xdr:row>70</xdr:row>
      <xdr:rowOff>0</xdr:rowOff>
    </xdr:to>
    <xdr:sp macro="" textlink="">
      <xdr:nvSpPr>
        <xdr:cNvPr id="976493" name="Line 2"/>
        <xdr:cNvSpPr>
          <a:spLocks noChangeShapeType="1"/>
        </xdr:cNvSpPr>
      </xdr:nvSpPr>
      <xdr:spPr bwMode="auto">
        <a:xfrm flipH="1">
          <a:off x="14157960" y="1188720"/>
          <a:ext cx="0" cy="87172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6</xdr:row>
      <xdr:rowOff>0</xdr:rowOff>
    </xdr:from>
    <xdr:to>
      <xdr:col>2</xdr:col>
      <xdr:colOff>30480</xdr:colOff>
      <xdr:row>70</xdr:row>
      <xdr:rowOff>0</xdr:rowOff>
    </xdr:to>
    <xdr:sp macro="" textlink="">
      <xdr:nvSpPr>
        <xdr:cNvPr id="976494" name="Line 3"/>
        <xdr:cNvSpPr>
          <a:spLocks noChangeShapeType="1"/>
        </xdr:cNvSpPr>
      </xdr:nvSpPr>
      <xdr:spPr bwMode="auto">
        <a:xfrm flipH="1" flipV="1">
          <a:off x="4564380" y="1188720"/>
          <a:ext cx="30480" cy="87172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xdr:row>
      <xdr:rowOff>0</xdr:rowOff>
    </xdr:from>
    <xdr:to>
      <xdr:col>10</xdr:col>
      <xdr:colOff>22860</xdr:colOff>
      <xdr:row>70</xdr:row>
      <xdr:rowOff>0</xdr:rowOff>
    </xdr:to>
    <xdr:sp macro="" textlink="">
      <xdr:nvSpPr>
        <xdr:cNvPr id="976495" name="Line 4"/>
        <xdr:cNvSpPr>
          <a:spLocks noChangeShapeType="1"/>
        </xdr:cNvSpPr>
      </xdr:nvSpPr>
      <xdr:spPr bwMode="auto">
        <a:xfrm flipH="1">
          <a:off x="14157960" y="1188720"/>
          <a:ext cx="22860" cy="87172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76200</xdr:colOff>
      <xdr:row>209</xdr:row>
      <xdr:rowOff>0</xdr:rowOff>
    </xdr:from>
    <xdr:to>
      <xdr:col>10</xdr:col>
      <xdr:colOff>106680</xdr:colOff>
      <xdr:row>209</xdr:row>
      <xdr:rowOff>0</xdr:rowOff>
    </xdr:to>
    <xdr:sp macro="" textlink="">
      <xdr:nvSpPr>
        <xdr:cNvPr id="976496" name="Line 5"/>
        <xdr:cNvSpPr>
          <a:spLocks noChangeShapeType="1"/>
        </xdr:cNvSpPr>
      </xdr:nvSpPr>
      <xdr:spPr bwMode="auto">
        <a:xfrm>
          <a:off x="4640580" y="26319480"/>
          <a:ext cx="96240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497" name="Line 6"/>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209</xdr:row>
      <xdr:rowOff>0</xdr:rowOff>
    </xdr:from>
    <xdr:to>
      <xdr:col>2</xdr:col>
      <xdr:colOff>30480</xdr:colOff>
      <xdr:row>209</xdr:row>
      <xdr:rowOff>0</xdr:rowOff>
    </xdr:to>
    <xdr:sp macro="" textlink="">
      <xdr:nvSpPr>
        <xdr:cNvPr id="976498" name="Line 7"/>
        <xdr:cNvSpPr>
          <a:spLocks noChangeShapeType="1"/>
        </xdr:cNvSpPr>
      </xdr:nvSpPr>
      <xdr:spPr bwMode="auto">
        <a:xfrm flipH="1" flipV="1">
          <a:off x="4564380" y="263194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499" name="Line 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500" name="Line 9"/>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76501"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144</xdr:row>
      <xdr:rowOff>0</xdr:rowOff>
    </xdr:from>
    <xdr:to>
      <xdr:col>2</xdr:col>
      <xdr:colOff>30480</xdr:colOff>
      <xdr:row>144</xdr:row>
      <xdr:rowOff>0</xdr:rowOff>
    </xdr:to>
    <xdr:sp macro="" textlink="">
      <xdr:nvSpPr>
        <xdr:cNvPr id="976502" name="Line 11"/>
        <xdr:cNvSpPr>
          <a:spLocks noChangeShapeType="1"/>
        </xdr:cNvSpPr>
      </xdr:nvSpPr>
      <xdr:spPr bwMode="auto">
        <a:xfrm flipH="1" flipV="1">
          <a:off x="4564380" y="16642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144</xdr:row>
      <xdr:rowOff>0</xdr:rowOff>
    </xdr:from>
    <xdr:to>
      <xdr:col>2</xdr:col>
      <xdr:colOff>30480</xdr:colOff>
      <xdr:row>144</xdr:row>
      <xdr:rowOff>0</xdr:rowOff>
    </xdr:to>
    <xdr:sp macro="" textlink="">
      <xdr:nvSpPr>
        <xdr:cNvPr id="976503" name="Line 12"/>
        <xdr:cNvSpPr>
          <a:spLocks noChangeShapeType="1"/>
        </xdr:cNvSpPr>
      </xdr:nvSpPr>
      <xdr:spPr bwMode="auto">
        <a:xfrm flipH="1" flipV="1">
          <a:off x="4564380" y="16642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504" name="Line 13"/>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22860</xdr:colOff>
      <xdr:row>144</xdr:row>
      <xdr:rowOff>0</xdr:rowOff>
    </xdr:to>
    <xdr:sp macro="" textlink="">
      <xdr:nvSpPr>
        <xdr:cNvPr id="976505" name="Line 14"/>
        <xdr:cNvSpPr>
          <a:spLocks noChangeShapeType="1"/>
        </xdr:cNvSpPr>
      </xdr:nvSpPr>
      <xdr:spPr bwMode="auto">
        <a:xfrm flipH="1">
          <a:off x="14157960" y="166420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506" name="Line 15"/>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22860</xdr:colOff>
      <xdr:row>144</xdr:row>
      <xdr:rowOff>0</xdr:rowOff>
    </xdr:to>
    <xdr:sp macro="" textlink="">
      <xdr:nvSpPr>
        <xdr:cNvPr id="976507" name="Line 16"/>
        <xdr:cNvSpPr>
          <a:spLocks noChangeShapeType="1"/>
        </xdr:cNvSpPr>
      </xdr:nvSpPr>
      <xdr:spPr bwMode="auto">
        <a:xfrm flipH="1">
          <a:off x="14157960" y="166420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30480</xdr:colOff>
      <xdr:row>6</xdr:row>
      <xdr:rowOff>15240</xdr:rowOff>
    </xdr:from>
    <xdr:to>
      <xdr:col>10</xdr:col>
      <xdr:colOff>30480</xdr:colOff>
      <xdr:row>70</xdr:row>
      <xdr:rowOff>15240</xdr:rowOff>
    </xdr:to>
    <xdr:sp macro="" textlink="">
      <xdr:nvSpPr>
        <xdr:cNvPr id="976508" name="Line 17"/>
        <xdr:cNvSpPr>
          <a:spLocks noChangeShapeType="1"/>
        </xdr:cNvSpPr>
      </xdr:nvSpPr>
      <xdr:spPr bwMode="auto">
        <a:xfrm flipH="1">
          <a:off x="14386560" y="1203960"/>
          <a:ext cx="0" cy="12283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0</xdr:colOff>
      <xdr:row>93</xdr:row>
      <xdr:rowOff>0</xdr:rowOff>
    </xdr:to>
    <xdr:sp macro="" textlink="">
      <xdr:nvSpPr>
        <xdr:cNvPr id="976509" name="Line 18"/>
        <xdr:cNvSpPr>
          <a:spLocks noChangeShapeType="1"/>
        </xdr:cNvSpPr>
      </xdr:nvSpPr>
      <xdr:spPr bwMode="auto">
        <a:xfrm flipH="1">
          <a:off x="1415796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510" name="Line 19"/>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511" name="Line 20"/>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512" name="Line 21"/>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513" name="Line 23"/>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76514"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0</xdr:colOff>
      <xdr:row>93</xdr:row>
      <xdr:rowOff>0</xdr:rowOff>
    </xdr:to>
    <xdr:sp macro="" textlink="">
      <xdr:nvSpPr>
        <xdr:cNvPr id="976515" name="Line 25"/>
        <xdr:cNvSpPr>
          <a:spLocks noChangeShapeType="1"/>
        </xdr:cNvSpPr>
      </xdr:nvSpPr>
      <xdr:spPr bwMode="auto">
        <a:xfrm flipH="1">
          <a:off x="1415796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516" name="Line 26"/>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91</xdr:row>
      <xdr:rowOff>99060</xdr:rowOff>
    </xdr:from>
    <xdr:to>
      <xdr:col>1</xdr:col>
      <xdr:colOff>899160</xdr:colOff>
      <xdr:row>92</xdr:row>
      <xdr:rowOff>0</xdr:rowOff>
    </xdr:to>
    <xdr:sp macro="" textlink="">
      <xdr:nvSpPr>
        <xdr:cNvPr id="976517" name="Line 27"/>
        <xdr:cNvSpPr>
          <a:spLocks noChangeShapeType="1"/>
        </xdr:cNvSpPr>
      </xdr:nvSpPr>
      <xdr:spPr bwMode="auto">
        <a:xfrm flipH="1" flipV="1">
          <a:off x="2712720" y="1317498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112</xdr:row>
      <xdr:rowOff>106680</xdr:rowOff>
    </xdr:from>
    <xdr:to>
      <xdr:col>1</xdr:col>
      <xdr:colOff>899160</xdr:colOff>
      <xdr:row>113</xdr:row>
      <xdr:rowOff>106680</xdr:rowOff>
    </xdr:to>
    <xdr:sp macro="" textlink="">
      <xdr:nvSpPr>
        <xdr:cNvPr id="976518" name="Line 28"/>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113</xdr:row>
      <xdr:rowOff>106680</xdr:rowOff>
    </xdr:from>
    <xdr:to>
      <xdr:col>1</xdr:col>
      <xdr:colOff>899160</xdr:colOff>
      <xdr:row>114</xdr:row>
      <xdr:rowOff>0</xdr:rowOff>
    </xdr:to>
    <xdr:sp macro="" textlink="">
      <xdr:nvSpPr>
        <xdr:cNvPr id="976519" name="Line 29"/>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43</xdr:row>
      <xdr:rowOff>0</xdr:rowOff>
    </xdr:from>
    <xdr:to>
      <xdr:col>1</xdr:col>
      <xdr:colOff>899160</xdr:colOff>
      <xdr:row>43</xdr:row>
      <xdr:rowOff>106680</xdr:rowOff>
    </xdr:to>
    <xdr:sp macro="" textlink="">
      <xdr:nvSpPr>
        <xdr:cNvPr id="976520" name="Line 31"/>
        <xdr:cNvSpPr>
          <a:spLocks noChangeShapeType="1"/>
        </xdr:cNvSpPr>
      </xdr:nvSpPr>
      <xdr:spPr bwMode="auto">
        <a:xfrm flipH="1" flipV="1">
          <a:off x="2712720" y="45567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129</xdr:row>
      <xdr:rowOff>106680</xdr:rowOff>
    </xdr:from>
    <xdr:to>
      <xdr:col>1</xdr:col>
      <xdr:colOff>899160</xdr:colOff>
      <xdr:row>130</xdr:row>
      <xdr:rowOff>0</xdr:rowOff>
    </xdr:to>
    <xdr:sp macro="" textlink="">
      <xdr:nvSpPr>
        <xdr:cNvPr id="976521" name="Line 32"/>
        <xdr:cNvSpPr>
          <a:spLocks noChangeShapeType="1"/>
        </xdr:cNvSpPr>
      </xdr:nvSpPr>
      <xdr:spPr bwMode="auto">
        <a:xfrm flipH="1" flipV="1">
          <a:off x="2712720" y="152552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81</xdr:row>
      <xdr:rowOff>0</xdr:rowOff>
    </xdr:from>
    <xdr:to>
      <xdr:col>10</xdr:col>
      <xdr:colOff>0</xdr:colOff>
      <xdr:row>81</xdr:row>
      <xdr:rowOff>0</xdr:rowOff>
    </xdr:to>
    <xdr:sp macro="" textlink="">
      <xdr:nvSpPr>
        <xdr:cNvPr id="976522" name="Line 33"/>
        <xdr:cNvSpPr>
          <a:spLocks noChangeShapeType="1"/>
        </xdr:cNvSpPr>
      </xdr:nvSpPr>
      <xdr:spPr bwMode="auto">
        <a:xfrm>
          <a:off x="4663440" y="1109472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17</xdr:row>
      <xdr:rowOff>0</xdr:rowOff>
    </xdr:from>
    <xdr:to>
      <xdr:col>10</xdr:col>
      <xdr:colOff>0</xdr:colOff>
      <xdr:row>31</xdr:row>
      <xdr:rowOff>0</xdr:rowOff>
    </xdr:to>
    <xdr:sp macro="" textlink="">
      <xdr:nvSpPr>
        <xdr:cNvPr id="976523" name="Line 34"/>
        <xdr:cNvSpPr>
          <a:spLocks noChangeShapeType="1"/>
        </xdr:cNvSpPr>
      </xdr:nvSpPr>
      <xdr:spPr bwMode="auto">
        <a:xfrm flipH="1">
          <a:off x="14157960" y="2377440"/>
          <a:ext cx="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17</xdr:row>
      <xdr:rowOff>0</xdr:rowOff>
    </xdr:from>
    <xdr:to>
      <xdr:col>2</xdr:col>
      <xdr:colOff>30480</xdr:colOff>
      <xdr:row>31</xdr:row>
      <xdr:rowOff>0</xdr:rowOff>
    </xdr:to>
    <xdr:sp macro="" textlink="">
      <xdr:nvSpPr>
        <xdr:cNvPr id="976524" name="Line 35"/>
        <xdr:cNvSpPr>
          <a:spLocks noChangeShapeType="1"/>
        </xdr:cNvSpPr>
      </xdr:nvSpPr>
      <xdr:spPr bwMode="auto">
        <a:xfrm flipH="1" flipV="1">
          <a:off x="4564380" y="2377440"/>
          <a:ext cx="3048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17</xdr:row>
      <xdr:rowOff>0</xdr:rowOff>
    </xdr:from>
    <xdr:to>
      <xdr:col>10</xdr:col>
      <xdr:colOff>22860</xdr:colOff>
      <xdr:row>31</xdr:row>
      <xdr:rowOff>0</xdr:rowOff>
    </xdr:to>
    <xdr:sp macro="" textlink="">
      <xdr:nvSpPr>
        <xdr:cNvPr id="976525" name="Line 36"/>
        <xdr:cNvSpPr>
          <a:spLocks noChangeShapeType="1"/>
        </xdr:cNvSpPr>
      </xdr:nvSpPr>
      <xdr:spPr bwMode="auto">
        <a:xfrm flipH="1">
          <a:off x="14157960" y="2377440"/>
          <a:ext cx="2286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526" name="Line 3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527" name="Line 3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30480</xdr:colOff>
      <xdr:row>42</xdr:row>
      <xdr:rowOff>0</xdr:rowOff>
    </xdr:to>
    <xdr:sp macro="" textlink="">
      <xdr:nvSpPr>
        <xdr:cNvPr id="976528" name="Line 39"/>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30480</xdr:colOff>
      <xdr:row>42</xdr:row>
      <xdr:rowOff>0</xdr:rowOff>
    </xdr:to>
    <xdr:sp macro="" textlink="">
      <xdr:nvSpPr>
        <xdr:cNvPr id="976529" name="Line 40"/>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30" name="Line 4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42</xdr:row>
      <xdr:rowOff>0</xdr:rowOff>
    </xdr:to>
    <xdr:sp macro="" textlink="">
      <xdr:nvSpPr>
        <xdr:cNvPr id="976531" name="Line 4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32" name="Line 4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42</xdr:row>
      <xdr:rowOff>0</xdr:rowOff>
    </xdr:to>
    <xdr:sp macro="" textlink="">
      <xdr:nvSpPr>
        <xdr:cNvPr id="976533" name="Line 44"/>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17</xdr:row>
      <xdr:rowOff>0</xdr:rowOff>
    </xdr:from>
    <xdr:to>
      <xdr:col>10</xdr:col>
      <xdr:colOff>0</xdr:colOff>
      <xdr:row>31</xdr:row>
      <xdr:rowOff>0</xdr:rowOff>
    </xdr:to>
    <xdr:sp macro="" textlink="">
      <xdr:nvSpPr>
        <xdr:cNvPr id="976534" name="Line 45"/>
        <xdr:cNvSpPr>
          <a:spLocks noChangeShapeType="1"/>
        </xdr:cNvSpPr>
      </xdr:nvSpPr>
      <xdr:spPr bwMode="auto">
        <a:xfrm flipH="1">
          <a:off x="14157960" y="2377440"/>
          <a:ext cx="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0</xdr:colOff>
      <xdr:row>201</xdr:row>
      <xdr:rowOff>0</xdr:rowOff>
    </xdr:to>
    <xdr:sp macro="" textlink="">
      <xdr:nvSpPr>
        <xdr:cNvPr id="976535" name="Line 46"/>
        <xdr:cNvSpPr>
          <a:spLocks noChangeShapeType="1"/>
        </xdr:cNvSpPr>
      </xdr:nvSpPr>
      <xdr:spPr bwMode="auto">
        <a:xfrm flipH="1">
          <a:off x="14157960" y="24932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536" name="Line 4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37" name="Line 4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38" name="Line 49"/>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81</xdr:row>
      <xdr:rowOff>0</xdr:rowOff>
    </xdr:from>
    <xdr:to>
      <xdr:col>10</xdr:col>
      <xdr:colOff>0</xdr:colOff>
      <xdr:row>81</xdr:row>
      <xdr:rowOff>0</xdr:rowOff>
    </xdr:to>
    <xdr:sp macro="" textlink="">
      <xdr:nvSpPr>
        <xdr:cNvPr id="976539" name="Line 67"/>
        <xdr:cNvSpPr>
          <a:spLocks noChangeShapeType="1"/>
        </xdr:cNvSpPr>
      </xdr:nvSpPr>
      <xdr:spPr bwMode="auto">
        <a:xfrm>
          <a:off x="4663440" y="1109472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17</xdr:row>
      <xdr:rowOff>0</xdr:rowOff>
    </xdr:from>
    <xdr:to>
      <xdr:col>10</xdr:col>
      <xdr:colOff>0</xdr:colOff>
      <xdr:row>31</xdr:row>
      <xdr:rowOff>0</xdr:rowOff>
    </xdr:to>
    <xdr:sp macro="" textlink="">
      <xdr:nvSpPr>
        <xdr:cNvPr id="976540" name="Line 68"/>
        <xdr:cNvSpPr>
          <a:spLocks noChangeShapeType="1"/>
        </xdr:cNvSpPr>
      </xdr:nvSpPr>
      <xdr:spPr bwMode="auto">
        <a:xfrm flipH="1">
          <a:off x="14157960" y="2377440"/>
          <a:ext cx="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17</xdr:row>
      <xdr:rowOff>0</xdr:rowOff>
    </xdr:from>
    <xdr:to>
      <xdr:col>2</xdr:col>
      <xdr:colOff>30480</xdr:colOff>
      <xdr:row>31</xdr:row>
      <xdr:rowOff>0</xdr:rowOff>
    </xdr:to>
    <xdr:sp macro="" textlink="">
      <xdr:nvSpPr>
        <xdr:cNvPr id="976541" name="Line 69"/>
        <xdr:cNvSpPr>
          <a:spLocks noChangeShapeType="1"/>
        </xdr:cNvSpPr>
      </xdr:nvSpPr>
      <xdr:spPr bwMode="auto">
        <a:xfrm flipH="1" flipV="1">
          <a:off x="4564380" y="2377440"/>
          <a:ext cx="3048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543" name="Line 7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544" name="Line 72"/>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30480</xdr:colOff>
      <xdr:row>42</xdr:row>
      <xdr:rowOff>0</xdr:rowOff>
    </xdr:to>
    <xdr:sp macro="" textlink="">
      <xdr:nvSpPr>
        <xdr:cNvPr id="976545" name="Line 73"/>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30480</xdr:colOff>
      <xdr:row>42</xdr:row>
      <xdr:rowOff>0</xdr:rowOff>
    </xdr:to>
    <xdr:sp macro="" textlink="">
      <xdr:nvSpPr>
        <xdr:cNvPr id="976546" name="Line 74"/>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47" name="Line 75"/>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42</xdr:row>
      <xdr:rowOff>0</xdr:rowOff>
    </xdr:to>
    <xdr:sp macro="" textlink="">
      <xdr:nvSpPr>
        <xdr:cNvPr id="976548" name="Line 76"/>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49" name="Line 77"/>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42</xdr:row>
      <xdr:rowOff>0</xdr:rowOff>
    </xdr:to>
    <xdr:sp macro="" textlink="">
      <xdr:nvSpPr>
        <xdr:cNvPr id="976550" name="Line 78"/>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17</xdr:row>
      <xdr:rowOff>0</xdr:rowOff>
    </xdr:from>
    <xdr:to>
      <xdr:col>10</xdr:col>
      <xdr:colOff>0</xdr:colOff>
      <xdr:row>31</xdr:row>
      <xdr:rowOff>0</xdr:rowOff>
    </xdr:to>
    <xdr:sp macro="" textlink="">
      <xdr:nvSpPr>
        <xdr:cNvPr id="976551" name="Line 79"/>
        <xdr:cNvSpPr>
          <a:spLocks noChangeShapeType="1"/>
        </xdr:cNvSpPr>
      </xdr:nvSpPr>
      <xdr:spPr bwMode="auto">
        <a:xfrm flipH="1">
          <a:off x="14157960" y="2377440"/>
          <a:ext cx="0" cy="11887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0</xdr:colOff>
      <xdr:row>201</xdr:row>
      <xdr:rowOff>0</xdr:rowOff>
    </xdr:to>
    <xdr:sp macro="" textlink="">
      <xdr:nvSpPr>
        <xdr:cNvPr id="976552" name="Line 80"/>
        <xdr:cNvSpPr>
          <a:spLocks noChangeShapeType="1"/>
        </xdr:cNvSpPr>
      </xdr:nvSpPr>
      <xdr:spPr bwMode="auto">
        <a:xfrm flipH="1">
          <a:off x="14157960" y="24932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553" name="Line 8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54" name="Line 8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42</xdr:row>
      <xdr:rowOff>0</xdr:rowOff>
    </xdr:to>
    <xdr:sp macro="" textlink="">
      <xdr:nvSpPr>
        <xdr:cNvPr id="976555" name="Line 8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81</xdr:row>
      <xdr:rowOff>0</xdr:rowOff>
    </xdr:from>
    <xdr:to>
      <xdr:col>10</xdr:col>
      <xdr:colOff>0</xdr:colOff>
      <xdr:row>81</xdr:row>
      <xdr:rowOff>0</xdr:rowOff>
    </xdr:to>
    <xdr:sp macro="" textlink="">
      <xdr:nvSpPr>
        <xdr:cNvPr id="976556" name="Line 144"/>
        <xdr:cNvSpPr>
          <a:spLocks noChangeShapeType="1"/>
        </xdr:cNvSpPr>
      </xdr:nvSpPr>
      <xdr:spPr bwMode="auto">
        <a:xfrm>
          <a:off x="4663440" y="1109472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34</xdr:row>
      <xdr:rowOff>0</xdr:rowOff>
    </xdr:to>
    <xdr:sp macro="" textlink="">
      <xdr:nvSpPr>
        <xdr:cNvPr id="976557" name="Line 145"/>
        <xdr:cNvSpPr>
          <a:spLocks noChangeShapeType="1"/>
        </xdr:cNvSpPr>
      </xdr:nvSpPr>
      <xdr:spPr bwMode="auto">
        <a:xfrm flipH="1">
          <a:off x="14157960" y="257556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19</xdr:row>
      <xdr:rowOff>0</xdr:rowOff>
    </xdr:from>
    <xdr:to>
      <xdr:col>2</xdr:col>
      <xdr:colOff>30480</xdr:colOff>
      <xdr:row>34</xdr:row>
      <xdr:rowOff>0</xdr:rowOff>
    </xdr:to>
    <xdr:sp macro="" textlink="">
      <xdr:nvSpPr>
        <xdr:cNvPr id="976558" name="Line 146"/>
        <xdr:cNvSpPr>
          <a:spLocks noChangeShapeType="1"/>
        </xdr:cNvSpPr>
      </xdr:nvSpPr>
      <xdr:spPr bwMode="auto">
        <a:xfrm flipH="1" flipV="1">
          <a:off x="4564380" y="2575560"/>
          <a:ext cx="3048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22860</xdr:colOff>
      <xdr:row>34</xdr:row>
      <xdr:rowOff>0</xdr:rowOff>
    </xdr:to>
    <xdr:sp macro="" textlink="">
      <xdr:nvSpPr>
        <xdr:cNvPr id="976559" name="Line 147"/>
        <xdr:cNvSpPr>
          <a:spLocks noChangeShapeType="1"/>
        </xdr:cNvSpPr>
      </xdr:nvSpPr>
      <xdr:spPr bwMode="auto">
        <a:xfrm flipH="1">
          <a:off x="14157960" y="2575560"/>
          <a:ext cx="2286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560" name="Line 14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76561"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68</xdr:row>
      <xdr:rowOff>0</xdr:rowOff>
    </xdr:from>
    <xdr:to>
      <xdr:col>2</xdr:col>
      <xdr:colOff>30480</xdr:colOff>
      <xdr:row>68</xdr:row>
      <xdr:rowOff>0</xdr:rowOff>
    </xdr:to>
    <xdr:sp macro="" textlink="">
      <xdr:nvSpPr>
        <xdr:cNvPr id="976562" name="Line 150"/>
        <xdr:cNvSpPr>
          <a:spLocks noChangeShapeType="1"/>
        </xdr:cNvSpPr>
      </xdr:nvSpPr>
      <xdr:spPr bwMode="auto">
        <a:xfrm flipH="1" flipV="1">
          <a:off x="4564380" y="91135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68</xdr:row>
      <xdr:rowOff>0</xdr:rowOff>
    </xdr:from>
    <xdr:to>
      <xdr:col>2</xdr:col>
      <xdr:colOff>30480</xdr:colOff>
      <xdr:row>68</xdr:row>
      <xdr:rowOff>0</xdr:rowOff>
    </xdr:to>
    <xdr:sp macro="" textlink="">
      <xdr:nvSpPr>
        <xdr:cNvPr id="976563" name="Line 151"/>
        <xdr:cNvSpPr>
          <a:spLocks noChangeShapeType="1"/>
        </xdr:cNvSpPr>
      </xdr:nvSpPr>
      <xdr:spPr bwMode="auto">
        <a:xfrm flipH="1" flipV="1">
          <a:off x="4564380" y="91135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0</xdr:colOff>
      <xdr:row>68</xdr:row>
      <xdr:rowOff>0</xdr:rowOff>
    </xdr:to>
    <xdr:sp macro="" textlink="">
      <xdr:nvSpPr>
        <xdr:cNvPr id="976564" name="Line 152"/>
        <xdr:cNvSpPr>
          <a:spLocks noChangeShapeType="1"/>
        </xdr:cNvSpPr>
      </xdr:nvSpPr>
      <xdr:spPr bwMode="auto">
        <a:xfrm flipH="1">
          <a:off x="14157960" y="9113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976565" name="Line 153"/>
        <xdr:cNvSpPr>
          <a:spLocks noChangeShapeType="1"/>
        </xdr:cNvSpPr>
      </xdr:nvSpPr>
      <xdr:spPr bwMode="auto">
        <a:xfrm flipH="1">
          <a:off x="141579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0</xdr:colOff>
      <xdr:row>68</xdr:row>
      <xdr:rowOff>0</xdr:rowOff>
    </xdr:to>
    <xdr:sp macro="" textlink="">
      <xdr:nvSpPr>
        <xdr:cNvPr id="976566" name="Line 154"/>
        <xdr:cNvSpPr>
          <a:spLocks noChangeShapeType="1"/>
        </xdr:cNvSpPr>
      </xdr:nvSpPr>
      <xdr:spPr bwMode="auto">
        <a:xfrm flipH="1">
          <a:off x="14157960" y="9113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976567" name="Line 155"/>
        <xdr:cNvSpPr>
          <a:spLocks noChangeShapeType="1"/>
        </xdr:cNvSpPr>
      </xdr:nvSpPr>
      <xdr:spPr bwMode="auto">
        <a:xfrm flipH="1">
          <a:off x="141579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34</xdr:row>
      <xdr:rowOff>0</xdr:rowOff>
    </xdr:to>
    <xdr:sp macro="" textlink="">
      <xdr:nvSpPr>
        <xdr:cNvPr id="976568" name="Line 156"/>
        <xdr:cNvSpPr>
          <a:spLocks noChangeShapeType="1"/>
        </xdr:cNvSpPr>
      </xdr:nvSpPr>
      <xdr:spPr bwMode="auto">
        <a:xfrm flipH="1">
          <a:off x="14157960" y="257556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76569" name="Line 157"/>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570" name="Line 15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0</xdr:colOff>
      <xdr:row>68</xdr:row>
      <xdr:rowOff>0</xdr:rowOff>
    </xdr:to>
    <xdr:sp macro="" textlink="">
      <xdr:nvSpPr>
        <xdr:cNvPr id="976571" name="Line 159"/>
        <xdr:cNvSpPr>
          <a:spLocks noChangeShapeType="1"/>
        </xdr:cNvSpPr>
      </xdr:nvSpPr>
      <xdr:spPr bwMode="auto">
        <a:xfrm flipH="1">
          <a:off x="14157960" y="9113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0</xdr:colOff>
      <xdr:row>68</xdr:row>
      <xdr:rowOff>0</xdr:rowOff>
    </xdr:to>
    <xdr:sp macro="" textlink="">
      <xdr:nvSpPr>
        <xdr:cNvPr id="976572" name="Line 160"/>
        <xdr:cNvSpPr>
          <a:spLocks noChangeShapeType="1"/>
        </xdr:cNvSpPr>
      </xdr:nvSpPr>
      <xdr:spPr bwMode="auto">
        <a:xfrm flipH="1">
          <a:off x="14157960" y="9113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76573" name="Line 161"/>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574" name="Line 162"/>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76575"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76576" name="Line 164"/>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577" name="Line 165"/>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68</xdr:row>
      <xdr:rowOff>0</xdr:rowOff>
    </xdr:from>
    <xdr:to>
      <xdr:col>1</xdr:col>
      <xdr:colOff>899160</xdr:colOff>
      <xdr:row>68</xdr:row>
      <xdr:rowOff>0</xdr:rowOff>
    </xdr:to>
    <xdr:sp macro="" textlink="">
      <xdr:nvSpPr>
        <xdr:cNvPr id="976578" name="Line 166"/>
        <xdr:cNvSpPr>
          <a:spLocks noChangeShapeType="1"/>
        </xdr:cNvSpPr>
      </xdr:nvSpPr>
      <xdr:spPr bwMode="auto">
        <a:xfrm flipH="1" flipV="1">
          <a:off x="2712720" y="91135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87</xdr:row>
      <xdr:rowOff>0</xdr:rowOff>
    </xdr:from>
    <xdr:to>
      <xdr:col>1</xdr:col>
      <xdr:colOff>899160</xdr:colOff>
      <xdr:row>87</xdr:row>
      <xdr:rowOff>0</xdr:rowOff>
    </xdr:to>
    <xdr:sp macro="" textlink="">
      <xdr:nvSpPr>
        <xdr:cNvPr id="976579" name="Line 167"/>
        <xdr:cNvSpPr>
          <a:spLocks noChangeShapeType="1"/>
        </xdr:cNvSpPr>
      </xdr:nvSpPr>
      <xdr:spPr bwMode="auto">
        <a:xfrm flipH="1" flipV="1">
          <a:off x="271272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148</xdr:row>
      <xdr:rowOff>0</xdr:rowOff>
    </xdr:from>
    <xdr:to>
      <xdr:col>1</xdr:col>
      <xdr:colOff>899160</xdr:colOff>
      <xdr:row>148</xdr:row>
      <xdr:rowOff>106680</xdr:rowOff>
    </xdr:to>
    <xdr:sp macro="" textlink="">
      <xdr:nvSpPr>
        <xdr:cNvPr id="976580" name="Line 168"/>
        <xdr:cNvSpPr>
          <a:spLocks noChangeShapeType="1"/>
        </xdr:cNvSpPr>
      </xdr:nvSpPr>
      <xdr:spPr bwMode="auto">
        <a:xfrm flipH="1" flipV="1">
          <a:off x="2712720" y="174345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112</xdr:row>
      <xdr:rowOff>106680</xdr:rowOff>
    </xdr:from>
    <xdr:to>
      <xdr:col>1</xdr:col>
      <xdr:colOff>899160</xdr:colOff>
      <xdr:row>113</xdr:row>
      <xdr:rowOff>0</xdr:rowOff>
    </xdr:to>
    <xdr:sp macro="" textlink="">
      <xdr:nvSpPr>
        <xdr:cNvPr id="976581" name="Line 169"/>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85</xdr:row>
      <xdr:rowOff>0</xdr:rowOff>
    </xdr:from>
    <xdr:to>
      <xdr:col>1</xdr:col>
      <xdr:colOff>899160</xdr:colOff>
      <xdr:row>85</xdr:row>
      <xdr:rowOff>0</xdr:rowOff>
    </xdr:to>
    <xdr:sp macro="" textlink="">
      <xdr:nvSpPr>
        <xdr:cNvPr id="976582" name="Line 170"/>
        <xdr:cNvSpPr>
          <a:spLocks noChangeShapeType="1"/>
        </xdr:cNvSpPr>
      </xdr:nvSpPr>
      <xdr:spPr bwMode="auto">
        <a:xfrm flipH="1" flipV="1">
          <a:off x="271272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85</xdr:row>
      <xdr:rowOff>0</xdr:rowOff>
    </xdr:from>
    <xdr:to>
      <xdr:col>1</xdr:col>
      <xdr:colOff>899160</xdr:colOff>
      <xdr:row>85</xdr:row>
      <xdr:rowOff>0</xdr:rowOff>
    </xdr:to>
    <xdr:sp macro="" textlink="">
      <xdr:nvSpPr>
        <xdr:cNvPr id="976583" name="Line 171"/>
        <xdr:cNvSpPr>
          <a:spLocks noChangeShapeType="1"/>
        </xdr:cNvSpPr>
      </xdr:nvSpPr>
      <xdr:spPr bwMode="auto">
        <a:xfrm flipH="1" flipV="1">
          <a:off x="271272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2705100</xdr:colOff>
      <xdr:row>22</xdr:row>
      <xdr:rowOff>0</xdr:rowOff>
    </xdr:from>
    <xdr:to>
      <xdr:col>9</xdr:col>
      <xdr:colOff>160020</xdr:colOff>
      <xdr:row>22</xdr:row>
      <xdr:rowOff>0</xdr:rowOff>
    </xdr:to>
    <xdr:sp macro="" textlink="">
      <xdr:nvSpPr>
        <xdr:cNvPr id="976584" name="Line 172"/>
        <xdr:cNvSpPr>
          <a:spLocks noChangeShapeType="1"/>
        </xdr:cNvSpPr>
      </xdr:nvSpPr>
      <xdr:spPr bwMode="auto">
        <a:xfrm>
          <a:off x="4549140" y="4358640"/>
          <a:ext cx="969264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76585" name="Line 173"/>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30480</xdr:colOff>
      <xdr:row>28</xdr:row>
      <xdr:rowOff>0</xdr:rowOff>
    </xdr:to>
    <xdr:sp macro="" textlink="">
      <xdr:nvSpPr>
        <xdr:cNvPr id="976586" name="Line 174"/>
        <xdr:cNvSpPr>
          <a:spLocks noChangeShapeType="1"/>
        </xdr:cNvSpPr>
      </xdr:nvSpPr>
      <xdr:spPr bwMode="auto">
        <a:xfrm flipH="1" flipV="1">
          <a:off x="4564380" y="31699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22860</xdr:colOff>
      <xdr:row>28</xdr:row>
      <xdr:rowOff>0</xdr:rowOff>
    </xdr:to>
    <xdr:sp macro="" textlink="">
      <xdr:nvSpPr>
        <xdr:cNvPr id="976587" name="Line 175"/>
        <xdr:cNvSpPr>
          <a:spLocks noChangeShapeType="1"/>
        </xdr:cNvSpPr>
      </xdr:nvSpPr>
      <xdr:spPr bwMode="auto">
        <a:xfrm flipH="1">
          <a:off x="14157960" y="31699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76588" name="Line 176"/>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76589" name="Line 177"/>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590" name="Line 178"/>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591" name="Line 179"/>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592" name="Line 180"/>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593" name="Line 18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76594" name="Line 182"/>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595" name="Line 183"/>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596" name="Line 184"/>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76597" name="Line 186"/>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30480</xdr:colOff>
      <xdr:row>28</xdr:row>
      <xdr:rowOff>0</xdr:rowOff>
    </xdr:to>
    <xdr:sp macro="" textlink="">
      <xdr:nvSpPr>
        <xdr:cNvPr id="976598" name="Line 187"/>
        <xdr:cNvSpPr>
          <a:spLocks noChangeShapeType="1"/>
        </xdr:cNvSpPr>
      </xdr:nvSpPr>
      <xdr:spPr bwMode="auto">
        <a:xfrm flipH="1" flipV="1">
          <a:off x="4564380" y="31699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22860</xdr:colOff>
      <xdr:row>28</xdr:row>
      <xdr:rowOff>0</xdr:rowOff>
    </xdr:to>
    <xdr:sp macro="" textlink="">
      <xdr:nvSpPr>
        <xdr:cNvPr id="976599" name="Line 188"/>
        <xdr:cNvSpPr>
          <a:spLocks noChangeShapeType="1"/>
        </xdr:cNvSpPr>
      </xdr:nvSpPr>
      <xdr:spPr bwMode="auto">
        <a:xfrm flipH="1">
          <a:off x="14157960" y="31699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76600" name="Line 189"/>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76601" name="Line 190"/>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602" name="Line 191"/>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03" name="Line 19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604" name="Line 193"/>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05" name="Line 194"/>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76606" name="Line 195"/>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607" name="Line 196"/>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76608" name="Line 197"/>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609" name="Line 19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610" name="Line 19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76611"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76612"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76613"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76614"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15" name="Line 204"/>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201</xdr:row>
      <xdr:rowOff>0</xdr:rowOff>
    </xdr:from>
    <xdr:to>
      <xdr:col>12</xdr:col>
      <xdr:colOff>22860</xdr:colOff>
      <xdr:row>201</xdr:row>
      <xdr:rowOff>0</xdr:rowOff>
    </xdr:to>
    <xdr:sp macro="" textlink="">
      <xdr:nvSpPr>
        <xdr:cNvPr id="976616" name="Line 205"/>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17" name="Line 206"/>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201</xdr:row>
      <xdr:rowOff>0</xdr:rowOff>
    </xdr:from>
    <xdr:to>
      <xdr:col>12</xdr:col>
      <xdr:colOff>22860</xdr:colOff>
      <xdr:row>201</xdr:row>
      <xdr:rowOff>0</xdr:rowOff>
    </xdr:to>
    <xdr:sp macro="" textlink="">
      <xdr:nvSpPr>
        <xdr:cNvPr id="976618" name="Line 207"/>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19" name="Line 20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20" name="Line 209"/>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201</xdr:row>
      <xdr:rowOff>0</xdr:rowOff>
    </xdr:from>
    <xdr:to>
      <xdr:col>12</xdr:col>
      <xdr:colOff>22860</xdr:colOff>
      <xdr:row>201</xdr:row>
      <xdr:rowOff>0</xdr:rowOff>
    </xdr:to>
    <xdr:sp macro="" textlink="">
      <xdr:nvSpPr>
        <xdr:cNvPr id="976621" name="Line 210"/>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22" name="Line 211"/>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92</xdr:row>
      <xdr:rowOff>99060</xdr:rowOff>
    </xdr:from>
    <xdr:to>
      <xdr:col>1</xdr:col>
      <xdr:colOff>899160</xdr:colOff>
      <xdr:row>93</xdr:row>
      <xdr:rowOff>0</xdr:rowOff>
    </xdr:to>
    <xdr:sp macro="" textlink="">
      <xdr:nvSpPr>
        <xdr:cNvPr id="976623" name="Line 212"/>
        <xdr:cNvSpPr>
          <a:spLocks noChangeShapeType="1"/>
        </xdr:cNvSpPr>
      </xdr:nvSpPr>
      <xdr:spPr bwMode="auto">
        <a:xfrm flipH="1" flipV="1">
          <a:off x="2712720" y="1337310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142</xdr:row>
      <xdr:rowOff>106680</xdr:rowOff>
    </xdr:from>
    <xdr:to>
      <xdr:col>1</xdr:col>
      <xdr:colOff>899160</xdr:colOff>
      <xdr:row>143</xdr:row>
      <xdr:rowOff>0</xdr:rowOff>
    </xdr:to>
    <xdr:sp macro="" textlink="">
      <xdr:nvSpPr>
        <xdr:cNvPr id="976624" name="Line 213"/>
        <xdr:cNvSpPr>
          <a:spLocks noChangeShapeType="1"/>
        </xdr:cNvSpPr>
      </xdr:nvSpPr>
      <xdr:spPr bwMode="auto">
        <a:xfrm flipH="1" flipV="1">
          <a:off x="2712720" y="164439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144</xdr:row>
      <xdr:rowOff>0</xdr:rowOff>
    </xdr:from>
    <xdr:to>
      <xdr:col>2</xdr:col>
      <xdr:colOff>30480</xdr:colOff>
      <xdr:row>144</xdr:row>
      <xdr:rowOff>0</xdr:rowOff>
    </xdr:to>
    <xdr:sp macro="" textlink="">
      <xdr:nvSpPr>
        <xdr:cNvPr id="976625" name="Line 214"/>
        <xdr:cNvSpPr>
          <a:spLocks noChangeShapeType="1"/>
        </xdr:cNvSpPr>
      </xdr:nvSpPr>
      <xdr:spPr bwMode="auto">
        <a:xfrm flipH="1" flipV="1">
          <a:off x="4564380" y="16642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144</xdr:row>
      <xdr:rowOff>0</xdr:rowOff>
    </xdr:from>
    <xdr:to>
      <xdr:col>2</xdr:col>
      <xdr:colOff>30480</xdr:colOff>
      <xdr:row>144</xdr:row>
      <xdr:rowOff>0</xdr:rowOff>
    </xdr:to>
    <xdr:sp macro="" textlink="">
      <xdr:nvSpPr>
        <xdr:cNvPr id="976626" name="Line 215"/>
        <xdr:cNvSpPr>
          <a:spLocks noChangeShapeType="1"/>
        </xdr:cNvSpPr>
      </xdr:nvSpPr>
      <xdr:spPr bwMode="auto">
        <a:xfrm flipH="1" flipV="1">
          <a:off x="4564380" y="16642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627" name="Line 216"/>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22860</xdr:colOff>
      <xdr:row>144</xdr:row>
      <xdr:rowOff>0</xdr:rowOff>
    </xdr:to>
    <xdr:sp macro="" textlink="">
      <xdr:nvSpPr>
        <xdr:cNvPr id="976628" name="Line 217"/>
        <xdr:cNvSpPr>
          <a:spLocks noChangeShapeType="1"/>
        </xdr:cNvSpPr>
      </xdr:nvSpPr>
      <xdr:spPr bwMode="auto">
        <a:xfrm flipH="1">
          <a:off x="14157960" y="166420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629" name="Line 218"/>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22860</xdr:colOff>
      <xdr:row>144</xdr:row>
      <xdr:rowOff>0</xdr:rowOff>
    </xdr:to>
    <xdr:sp macro="" textlink="">
      <xdr:nvSpPr>
        <xdr:cNvPr id="976630" name="Line 219"/>
        <xdr:cNvSpPr>
          <a:spLocks noChangeShapeType="1"/>
        </xdr:cNvSpPr>
      </xdr:nvSpPr>
      <xdr:spPr bwMode="auto">
        <a:xfrm flipH="1">
          <a:off x="14157960" y="166420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631" name="Line 220"/>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144</xdr:row>
      <xdr:rowOff>0</xdr:rowOff>
    </xdr:from>
    <xdr:to>
      <xdr:col>10</xdr:col>
      <xdr:colOff>0</xdr:colOff>
      <xdr:row>144</xdr:row>
      <xdr:rowOff>0</xdr:rowOff>
    </xdr:to>
    <xdr:sp macro="" textlink="">
      <xdr:nvSpPr>
        <xdr:cNvPr id="976632" name="Line 221"/>
        <xdr:cNvSpPr>
          <a:spLocks noChangeShapeType="1"/>
        </xdr:cNvSpPr>
      </xdr:nvSpPr>
      <xdr:spPr bwMode="auto">
        <a:xfrm flipH="1">
          <a:off x="14157960" y="166420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33" name="Line 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634"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635"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36" name="Line 3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37" name="Line 72"/>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638"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639"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4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4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4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64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44" name="Line 204"/>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45"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46" name="Line 206"/>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47"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48" name="Line 20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49" name="Line 209"/>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650"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651" name="Line 21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149</xdr:row>
      <xdr:rowOff>0</xdr:rowOff>
    </xdr:from>
    <xdr:to>
      <xdr:col>10</xdr:col>
      <xdr:colOff>0</xdr:colOff>
      <xdr:row>149</xdr:row>
      <xdr:rowOff>0</xdr:rowOff>
    </xdr:to>
    <xdr:sp macro="" textlink="">
      <xdr:nvSpPr>
        <xdr:cNvPr id="976652" name="Line 1"/>
        <xdr:cNvSpPr>
          <a:spLocks noChangeShapeType="1"/>
        </xdr:cNvSpPr>
      </xdr:nvSpPr>
      <xdr:spPr bwMode="auto">
        <a:xfrm>
          <a:off x="4663440" y="1763268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43</xdr:row>
      <xdr:rowOff>0</xdr:rowOff>
    </xdr:to>
    <xdr:sp macro="" textlink="">
      <xdr:nvSpPr>
        <xdr:cNvPr id="976653" name="Line 11"/>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43</xdr:row>
      <xdr:rowOff>0</xdr:rowOff>
    </xdr:to>
    <xdr:sp macro="" textlink="">
      <xdr:nvSpPr>
        <xdr:cNvPr id="976654" name="Line 12"/>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55" name="Line 1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43</xdr:row>
      <xdr:rowOff>0</xdr:rowOff>
    </xdr:to>
    <xdr:sp macro="" textlink="">
      <xdr:nvSpPr>
        <xdr:cNvPr id="976656" name="Line 14"/>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57" name="Line 15"/>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43</xdr:row>
      <xdr:rowOff>0</xdr:rowOff>
    </xdr:to>
    <xdr:sp macro="" textlink="">
      <xdr:nvSpPr>
        <xdr:cNvPr id="976658" name="Line 16"/>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59" name="Line 20"/>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60" name="Line 2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106680</xdr:rowOff>
    </xdr:to>
    <xdr:sp macro="" textlink="">
      <xdr:nvSpPr>
        <xdr:cNvPr id="976661" name="Line 22"/>
        <xdr:cNvSpPr>
          <a:spLocks noChangeShapeType="1"/>
        </xdr:cNvSpPr>
      </xdr:nvSpPr>
      <xdr:spPr bwMode="auto">
        <a:xfrm flipH="1">
          <a:off x="14157960" y="455676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106</xdr:row>
      <xdr:rowOff>106680</xdr:rowOff>
    </xdr:from>
    <xdr:to>
      <xdr:col>1</xdr:col>
      <xdr:colOff>899160</xdr:colOff>
      <xdr:row>107</xdr:row>
      <xdr:rowOff>0</xdr:rowOff>
    </xdr:to>
    <xdr:sp macro="" textlink="">
      <xdr:nvSpPr>
        <xdr:cNvPr id="976662" name="Line 27"/>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140</xdr:row>
      <xdr:rowOff>0</xdr:rowOff>
    </xdr:from>
    <xdr:to>
      <xdr:col>1</xdr:col>
      <xdr:colOff>899160</xdr:colOff>
      <xdr:row>140</xdr:row>
      <xdr:rowOff>106680</xdr:rowOff>
    </xdr:to>
    <xdr:sp macro="" textlink="">
      <xdr:nvSpPr>
        <xdr:cNvPr id="976663" name="Line 28"/>
        <xdr:cNvSpPr>
          <a:spLocks noChangeShapeType="1"/>
        </xdr:cNvSpPr>
      </xdr:nvSpPr>
      <xdr:spPr bwMode="auto">
        <a:xfrm flipH="1" flipV="1">
          <a:off x="2712720" y="1604772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140</xdr:row>
      <xdr:rowOff>106680</xdr:rowOff>
    </xdr:from>
    <xdr:to>
      <xdr:col>1</xdr:col>
      <xdr:colOff>899160</xdr:colOff>
      <xdr:row>141</xdr:row>
      <xdr:rowOff>106680</xdr:rowOff>
    </xdr:to>
    <xdr:sp macro="" textlink="">
      <xdr:nvSpPr>
        <xdr:cNvPr id="976664" name="Line 29"/>
        <xdr:cNvSpPr>
          <a:spLocks noChangeShapeType="1"/>
        </xdr:cNvSpPr>
      </xdr:nvSpPr>
      <xdr:spPr bwMode="auto">
        <a:xfrm flipH="1" flipV="1">
          <a:off x="2712720" y="161544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141</xdr:row>
      <xdr:rowOff>106680</xdr:rowOff>
    </xdr:from>
    <xdr:to>
      <xdr:col>1</xdr:col>
      <xdr:colOff>899160</xdr:colOff>
      <xdr:row>142</xdr:row>
      <xdr:rowOff>106680</xdr:rowOff>
    </xdr:to>
    <xdr:sp macro="" textlink="">
      <xdr:nvSpPr>
        <xdr:cNvPr id="976665" name="Line 30"/>
        <xdr:cNvSpPr>
          <a:spLocks noChangeShapeType="1"/>
        </xdr:cNvSpPr>
      </xdr:nvSpPr>
      <xdr:spPr bwMode="auto">
        <a:xfrm flipH="1" flipV="1">
          <a:off x="2712720" y="163525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142</xdr:row>
      <xdr:rowOff>106680</xdr:rowOff>
    </xdr:from>
    <xdr:to>
      <xdr:col>1</xdr:col>
      <xdr:colOff>899160</xdr:colOff>
      <xdr:row>143</xdr:row>
      <xdr:rowOff>106680</xdr:rowOff>
    </xdr:to>
    <xdr:sp macro="" textlink="">
      <xdr:nvSpPr>
        <xdr:cNvPr id="976666" name="Line 31"/>
        <xdr:cNvSpPr>
          <a:spLocks noChangeShapeType="1"/>
        </xdr:cNvSpPr>
      </xdr:nvSpPr>
      <xdr:spPr bwMode="auto">
        <a:xfrm flipH="1" flipV="1">
          <a:off x="2712720" y="164439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143</xdr:row>
      <xdr:rowOff>106680</xdr:rowOff>
    </xdr:from>
    <xdr:to>
      <xdr:col>1</xdr:col>
      <xdr:colOff>899160</xdr:colOff>
      <xdr:row>144</xdr:row>
      <xdr:rowOff>0</xdr:rowOff>
    </xdr:to>
    <xdr:sp macro="" textlink="">
      <xdr:nvSpPr>
        <xdr:cNvPr id="976667" name="Line 32"/>
        <xdr:cNvSpPr>
          <a:spLocks noChangeShapeType="1"/>
        </xdr:cNvSpPr>
      </xdr:nvSpPr>
      <xdr:spPr bwMode="auto">
        <a:xfrm flipH="1" flipV="1">
          <a:off x="2712720" y="165506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107</xdr:row>
      <xdr:rowOff>106680</xdr:rowOff>
    </xdr:from>
    <xdr:to>
      <xdr:col>1</xdr:col>
      <xdr:colOff>899160</xdr:colOff>
      <xdr:row>108</xdr:row>
      <xdr:rowOff>0</xdr:rowOff>
    </xdr:to>
    <xdr:sp macro="" textlink="">
      <xdr:nvSpPr>
        <xdr:cNvPr id="976668" name="Line 212"/>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146</xdr:row>
      <xdr:rowOff>106680</xdr:rowOff>
    </xdr:from>
    <xdr:to>
      <xdr:col>1</xdr:col>
      <xdr:colOff>899160</xdr:colOff>
      <xdr:row>147</xdr:row>
      <xdr:rowOff>0</xdr:rowOff>
    </xdr:to>
    <xdr:sp macro="" textlink="">
      <xdr:nvSpPr>
        <xdr:cNvPr id="976669" name="Line 213"/>
        <xdr:cNvSpPr>
          <a:spLocks noChangeShapeType="1"/>
        </xdr:cNvSpPr>
      </xdr:nvSpPr>
      <xdr:spPr bwMode="auto">
        <a:xfrm flipH="1" flipV="1">
          <a:off x="2712720" y="1714500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43</xdr:row>
      <xdr:rowOff>0</xdr:rowOff>
    </xdr:to>
    <xdr:sp macro="" textlink="">
      <xdr:nvSpPr>
        <xdr:cNvPr id="976670" name="Line 214"/>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43</xdr:row>
      <xdr:rowOff>0</xdr:rowOff>
    </xdr:to>
    <xdr:sp macro="" textlink="">
      <xdr:nvSpPr>
        <xdr:cNvPr id="976671" name="Line 215"/>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72" name="Line 216"/>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43</xdr:row>
      <xdr:rowOff>0</xdr:rowOff>
    </xdr:to>
    <xdr:sp macro="" textlink="">
      <xdr:nvSpPr>
        <xdr:cNvPr id="976673" name="Line 217"/>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74" name="Line 21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43</xdr:row>
      <xdr:rowOff>0</xdr:rowOff>
    </xdr:to>
    <xdr:sp macro="" textlink="">
      <xdr:nvSpPr>
        <xdr:cNvPr id="976675" name="Line 219"/>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76" name="Line 220"/>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43</xdr:row>
      <xdr:rowOff>0</xdr:rowOff>
    </xdr:to>
    <xdr:sp macro="" textlink="">
      <xdr:nvSpPr>
        <xdr:cNvPr id="976677" name="Line 22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678" name="Line 9"/>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76679"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0</xdr:colOff>
      <xdr:row>81</xdr:row>
      <xdr:rowOff>0</xdr:rowOff>
    </xdr:to>
    <xdr:sp macro="" textlink="">
      <xdr:nvSpPr>
        <xdr:cNvPr id="976680" name="Line 18"/>
        <xdr:cNvSpPr>
          <a:spLocks noChangeShapeType="1"/>
        </xdr:cNvSpPr>
      </xdr:nvSpPr>
      <xdr:spPr bwMode="auto">
        <a:xfrm flipH="1">
          <a:off x="14157960" y="108966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681" name="Line 19"/>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682" name="Line 23"/>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76683"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0</xdr:colOff>
      <xdr:row>81</xdr:row>
      <xdr:rowOff>0</xdr:rowOff>
    </xdr:to>
    <xdr:sp macro="" textlink="">
      <xdr:nvSpPr>
        <xdr:cNvPr id="976684" name="Line 25"/>
        <xdr:cNvSpPr>
          <a:spLocks noChangeShapeType="1"/>
        </xdr:cNvSpPr>
      </xdr:nvSpPr>
      <xdr:spPr bwMode="auto">
        <a:xfrm flipH="1">
          <a:off x="14157960" y="108966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685" name="Line 26"/>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10</xdr:col>
      <xdr:colOff>0</xdr:colOff>
      <xdr:row>101</xdr:row>
      <xdr:rowOff>0</xdr:rowOff>
    </xdr:to>
    <xdr:sp macro="" textlink="">
      <xdr:nvSpPr>
        <xdr:cNvPr id="976686" name="Line 33"/>
        <xdr:cNvSpPr>
          <a:spLocks noChangeShapeType="1"/>
        </xdr:cNvSpPr>
      </xdr:nvSpPr>
      <xdr:spPr bwMode="auto">
        <a:xfrm>
          <a:off x="4663440" y="142646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42</xdr:row>
      <xdr:rowOff>0</xdr:rowOff>
    </xdr:from>
    <xdr:to>
      <xdr:col>2</xdr:col>
      <xdr:colOff>30480</xdr:colOff>
      <xdr:row>43</xdr:row>
      <xdr:rowOff>0</xdr:rowOff>
    </xdr:to>
    <xdr:sp macro="" textlink="">
      <xdr:nvSpPr>
        <xdr:cNvPr id="976687" name="Line 39"/>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42</xdr:row>
      <xdr:rowOff>0</xdr:rowOff>
    </xdr:from>
    <xdr:to>
      <xdr:col>2</xdr:col>
      <xdr:colOff>30480</xdr:colOff>
      <xdr:row>43</xdr:row>
      <xdr:rowOff>0</xdr:rowOff>
    </xdr:to>
    <xdr:sp macro="" textlink="">
      <xdr:nvSpPr>
        <xdr:cNvPr id="976688" name="Line 40"/>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689" name="Line 4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76690" name="Line 4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691" name="Line 4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76692" name="Line 44"/>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693" name="Line 4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694" name="Line 49"/>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10</xdr:col>
      <xdr:colOff>0</xdr:colOff>
      <xdr:row>101</xdr:row>
      <xdr:rowOff>0</xdr:rowOff>
    </xdr:to>
    <xdr:sp macro="" textlink="">
      <xdr:nvSpPr>
        <xdr:cNvPr id="976695" name="Line 67"/>
        <xdr:cNvSpPr>
          <a:spLocks noChangeShapeType="1"/>
        </xdr:cNvSpPr>
      </xdr:nvSpPr>
      <xdr:spPr bwMode="auto">
        <a:xfrm>
          <a:off x="4663440" y="142646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42</xdr:row>
      <xdr:rowOff>0</xdr:rowOff>
    </xdr:from>
    <xdr:to>
      <xdr:col>2</xdr:col>
      <xdr:colOff>30480</xdr:colOff>
      <xdr:row>43</xdr:row>
      <xdr:rowOff>0</xdr:rowOff>
    </xdr:to>
    <xdr:sp macro="" textlink="">
      <xdr:nvSpPr>
        <xdr:cNvPr id="976696" name="Line 73"/>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42</xdr:row>
      <xdr:rowOff>0</xdr:rowOff>
    </xdr:from>
    <xdr:to>
      <xdr:col>2</xdr:col>
      <xdr:colOff>30480</xdr:colOff>
      <xdr:row>43</xdr:row>
      <xdr:rowOff>0</xdr:rowOff>
    </xdr:to>
    <xdr:sp macro="" textlink="">
      <xdr:nvSpPr>
        <xdr:cNvPr id="976697" name="Line 74"/>
        <xdr:cNvSpPr>
          <a:spLocks noChangeShapeType="1"/>
        </xdr:cNvSpPr>
      </xdr:nvSpPr>
      <xdr:spPr bwMode="auto">
        <a:xfrm flipH="1" flipV="1">
          <a:off x="4564380" y="45567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698" name="Line 75"/>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76699" name="Line 76"/>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700" name="Line 77"/>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76701" name="Line 78"/>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702" name="Line 8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43</xdr:row>
      <xdr:rowOff>0</xdr:rowOff>
    </xdr:to>
    <xdr:sp macro="" textlink="">
      <xdr:nvSpPr>
        <xdr:cNvPr id="976703" name="Line 8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10</xdr:col>
      <xdr:colOff>0</xdr:colOff>
      <xdr:row>101</xdr:row>
      <xdr:rowOff>0</xdr:rowOff>
    </xdr:to>
    <xdr:sp macro="" textlink="">
      <xdr:nvSpPr>
        <xdr:cNvPr id="976704" name="Line 144"/>
        <xdr:cNvSpPr>
          <a:spLocks noChangeShapeType="1"/>
        </xdr:cNvSpPr>
      </xdr:nvSpPr>
      <xdr:spPr bwMode="auto">
        <a:xfrm>
          <a:off x="4663440" y="142646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05" name="Line 14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76706"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92</xdr:row>
      <xdr:rowOff>0</xdr:rowOff>
    </xdr:from>
    <xdr:to>
      <xdr:col>2</xdr:col>
      <xdr:colOff>30480</xdr:colOff>
      <xdr:row>92</xdr:row>
      <xdr:rowOff>0</xdr:rowOff>
    </xdr:to>
    <xdr:sp macro="" textlink="">
      <xdr:nvSpPr>
        <xdr:cNvPr id="976707" name="Line 150"/>
        <xdr:cNvSpPr>
          <a:spLocks noChangeShapeType="1"/>
        </xdr:cNvSpPr>
      </xdr:nvSpPr>
      <xdr:spPr bwMode="auto">
        <a:xfrm flipH="1" flipV="1">
          <a:off x="456438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92</xdr:row>
      <xdr:rowOff>0</xdr:rowOff>
    </xdr:from>
    <xdr:to>
      <xdr:col>2</xdr:col>
      <xdr:colOff>30480</xdr:colOff>
      <xdr:row>92</xdr:row>
      <xdr:rowOff>0</xdr:rowOff>
    </xdr:to>
    <xdr:sp macro="" textlink="">
      <xdr:nvSpPr>
        <xdr:cNvPr id="976708" name="Line 151"/>
        <xdr:cNvSpPr>
          <a:spLocks noChangeShapeType="1"/>
        </xdr:cNvSpPr>
      </xdr:nvSpPr>
      <xdr:spPr bwMode="auto">
        <a:xfrm flipH="1" flipV="1">
          <a:off x="456438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76709" name="Line 152"/>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976710" name="Line 153"/>
        <xdr:cNvSpPr>
          <a:spLocks noChangeShapeType="1"/>
        </xdr:cNvSpPr>
      </xdr:nvSpPr>
      <xdr:spPr bwMode="auto">
        <a:xfrm flipH="1">
          <a:off x="141579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76711" name="Line 154"/>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976712" name="Line 155"/>
        <xdr:cNvSpPr>
          <a:spLocks noChangeShapeType="1"/>
        </xdr:cNvSpPr>
      </xdr:nvSpPr>
      <xdr:spPr bwMode="auto">
        <a:xfrm flipH="1">
          <a:off x="141579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0</xdr:colOff>
      <xdr:row>67</xdr:row>
      <xdr:rowOff>0</xdr:rowOff>
    </xdr:to>
    <xdr:sp macro="" textlink="">
      <xdr:nvSpPr>
        <xdr:cNvPr id="976713" name="Line 157"/>
        <xdr:cNvSpPr>
          <a:spLocks noChangeShapeType="1"/>
        </xdr:cNvSpPr>
      </xdr:nvSpPr>
      <xdr:spPr bwMode="auto">
        <a:xfrm flipH="1">
          <a:off x="14157960" y="89154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14" name="Line 15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76715" name="Line 159"/>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76716" name="Line 160"/>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0</xdr:colOff>
      <xdr:row>67</xdr:row>
      <xdr:rowOff>0</xdr:rowOff>
    </xdr:to>
    <xdr:sp macro="" textlink="">
      <xdr:nvSpPr>
        <xdr:cNvPr id="976717" name="Line 161"/>
        <xdr:cNvSpPr>
          <a:spLocks noChangeShapeType="1"/>
        </xdr:cNvSpPr>
      </xdr:nvSpPr>
      <xdr:spPr bwMode="auto">
        <a:xfrm flipH="1">
          <a:off x="14157960" y="89154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18" name="Line 162"/>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76719"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0</xdr:colOff>
      <xdr:row>67</xdr:row>
      <xdr:rowOff>0</xdr:rowOff>
    </xdr:to>
    <xdr:sp macro="" textlink="">
      <xdr:nvSpPr>
        <xdr:cNvPr id="976720" name="Line 164"/>
        <xdr:cNvSpPr>
          <a:spLocks noChangeShapeType="1"/>
        </xdr:cNvSpPr>
      </xdr:nvSpPr>
      <xdr:spPr bwMode="auto">
        <a:xfrm flipH="1">
          <a:off x="14157960" y="89154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21" name="Line 165"/>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66</xdr:row>
      <xdr:rowOff>0</xdr:rowOff>
    </xdr:from>
    <xdr:to>
      <xdr:col>1</xdr:col>
      <xdr:colOff>899160</xdr:colOff>
      <xdr:row>66</xdr:row>
      <xdr:rowOff>0</xdr:rowOff>
    </xdr:to>
    <xdr:sp macro="" textlink="">
      <xdr:nvSpPr>
        <xdr:cNvPr id="976722" name="Line 166"/>
        <xdr:cNvSpPr>
          <a:spLocks noChangeShapeType="1"/>
        </xdr:cNvSpPr>
      </xdr:nvSpPr>
      <xdr:spPr bwMode="auto">
        <a:xfrm flipH="1" flipV="1">
          <a:off x="2712720" y="89154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85</xdr:row>
      <xdr:rowOff>0</xdr:rowOff>
    </xdr:from>
    <xdr:to>
      <xdr:col>1</xdr:col>
      <xdr:colOff>899160</xdr:colOff>
      <xdr:row>85</xdr:row>
      <xdr:rowOff>0</xdr:rowOff>
    </xdr:to>
    <xdr:sp macro="" textlink="">
      <xdr:nvSpPr>
        <xdr:cNvPr id="976723" name="Line 167"/>
        <xdr:cNvSpPr>
          <a:spLocks noChangeShapeType="1"/>
        </xdr:cNvSpPr>
      </xdr:nvSpPr>
      <xdr:spPr bwMode="auto">
        <a:xfrm flipH="1" flipV="1">
          <a:off x="271272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84</xdr:row>
      <xdr:rowOff>0</xdr:rowOff>
    </xdr:from>
    <xdr:to>
      <xdr:col>1</xdr:col>
      <xdr:colOff>899160</xdr:colOff>
      <xdr:row>84</xdr:row>
      <xdr:rowOff>0</xdr:rowOff>
    </xdr:to>
    <xdr:sp macro="" textlink="">
      <xdr:nvSpPr>
        <xdr:cNvPr id="976724" name="Line 170"/>
        <xdr:cNvSpPr>
          <a:spLocks noChangeShapeType="1"/>
        </xdr:cNvSpPr>
      </xdr:nvSpPr>
      <xdr:spPr bwMode="auto">
        <a:xfrm flipH="1" flipV="1">
          <a:off x="2712720" y="11689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84</xdr:row>
      <xdr:rowOff>0</xdr:rowOff>
    </xdr:from>
    <xdr:to>
      <xdr:col>1</xdr:col>
      <xdr:colOff>899160</xdr:colOff>
      <xdr:row>84</xdr:row>
      <xdr:rowOff>0</xdr:rowOff>
    </xdr:to>
    <xdr:sp macro="" textlink="">
      <xdr:nvSpPr>
        <xdr:cNvPr id="976725" name="Line 171"/>
        <xdr:cNvSpPr>
          <a:spLocks noChangeShapeType="1"/>
        </xdr:cNvSpPr>
      </xdr:nvSpPr>
      <xdr:spPr bwMode="auto">
        <a:xfrm flipH="1" flipV="1">
          <a:off x="2712720" y="11689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26" name="Line 19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27" name="Line 19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728"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729"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30"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31"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76732" name="Line 11"/>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76733" name="Line 12"/>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34" name="Line 13"/>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76735" name="Line 14"/>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36" name="Line 15"/>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76737" name="Line 16"/>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38" name="Line 20"/>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39" name="Line 21"/>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97</xdr:row>
      <xdr:rowOff>114300</xdr:rowOff>
    </xdr:from>
    <xdr:to>
      <xdr:col>10</xdr:col>
      <xdr:colOff>0</xdr:colOff>
      <xdr:row>98</xdr:row>
      <xdr:rowOff>0</xdr:rowOff>
    </xdr:to>
    <xdr:sp macro="" textlink="">
      <xdr:nvSpPr>
        <xdr:cNvPr id="976740" name="Line 22"/>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76741" name="Line 214"/>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76742" name="Line 215"/>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43" name="Line 216"/>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76744" name="Line 217"/>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45" name="Line 218"/>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76746" name="Line 219"/>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47" name="Line 220"/>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76748" name="Line 221"/>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49" name="Line 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750"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76751"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52" name="Line 3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53" name="Line 72"/>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754"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76755"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756"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757"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758"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76759"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0" name="Line 204"/>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761"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2" name="Line 206"/>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763"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4" name="Line 20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5" name="Line 209"/>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76766"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7" name="Line 21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8"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69"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76770"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771"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76772"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73"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76774"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47</xdr:row>
      <xdr:rowOff>0</xdr:rowOff>
    </xdr:to>
    <xdr:sp macro="" textlink="">
      <xdr:nvSpPr>
        <xdr:cNvPr id="976775" name="Line 145"/>
        <xdr:cNvSpPr>
          <a:spLocks noChangeShapeType="1"/>
        </xdr:cNvSpPr>
      </xdr:nvSpPr>
      <xdr:spPr bwMode="auto">
        <a:xfrm flipH="1">
          <a:off x="14157960" y="2575560"/>
          <a:ext cx="0" cy="2575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19</xdr:row>
      <xdr:rowOff>0</xdr:rowOff>
    </xdr:from>
    <xdr:to>
      <xdr:col>2</xdr:col>
      <xdr:colOff>30480</xdr:colOff>
      <xdr:row>47</xdr:row>
      <xdr:rowOff>0</xdr:rowOff>
    </xdr:to>
    <xdr:sp macro="" textlink="">
      <xdr:nvSpPr>
        <xdr:cNvPr id="976776" name="Line 146"/>
        <xdr:cNvSpPr>
          <a:spLocks noChangeShapeType="1"/>
        </xdr:cNvSpPr>
      </xdr:nvSpPr>
      <xdr:spPr bwMode="auto">
        <a:xfrm flipH="1" flipV="1">
          <a:off x="4564380" y="2575560"/>
          <a:ext cx="30480" cy="2575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7620</xdr:colOff>
      <xdr:row>47</xdr:row>
      <xdr:rowOff>0</xdr:rowOff>
    </xdr:to>
    <xdr:sp macro="" textlink="">
      <xdr:nvSpPr>
        <xdr:cNvPr id="976777" name="Line 147"/>
        <xdr:cNvSpPr>
          <a:spLocks noChangeShapeType="1"/>
        </xdr:cNvSpPr>
      </xdr:nvSpPr>
      <xdr:spPr bwMode="auto">
        <a:xfrm flipH="1">
          <a:off x="14157960" y="2575560"/>
          <a:ext cx="7620" cy="2575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47</xdr:row>
      <xdr:rowOff>0</xdr:rowOff>
    </xdr:to>
    <xdr:sp macro="" textlink="">
      <xdr:nvSpPr>
        <xdr:cNvPr id="976778" name="Line 156"/>
        <xdr:cNvSpPr>
          <a:spLocks noChangeShapeType="1"/>
        </xdr:cNvSpPr>
      </xdr:nvSpPr>
      <xdr:spPr bwMode="auto">
        <a:xfrm flipH="1">
          <a:off x="14157960" y="2575560"/>
          <a:ext cx="0" cy="2575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37</xdr:row>
      <xdr:rowOff>0</xdr:rowOff>
    </xdr:from>
    <xdr:to>
      <xdr:col>10</xdr:col>
      <xdr:colOff>0</xdr:colOff>
      <xdr:row>37</xdr:row>
      <xdr:rowOff>0</xdr:rowOff>
    </xdr:to>
    <xdr:sp macro="" textlink="">
      <xdr:nvSpPr>
        <xdr:cNvPr id="976779" name="Line 1"/>
        <xdr:cNvSpPr>
          <a:spLocks noChangeShapeType="1"/>
        </xdr:cNvSpPr>
      </xdr:nvSpPr>
      <xdr:spPr bwMode="auto">
        <a:xfrm>
          <a:off x="4686300" y="416052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45</xdr:row>
      <xdr:rowOff>0</xdr:rowOff>
    </xdr:to>
    <xdr:sp macro="" textlink="">
      <xdr:nvSpPr>
        <xdr:cNvPr id="976780" name="Line 2"/>
        <xdr:cNvSpPr>
          <a:spLocks noChangeShapeType="1"/>
        </xdr:cNvSpPr>
      </xdr:nvSpPr>
      <xdr:spPr bwMode="auto">
        <a:xfrm flipH="1">
          <a:off x="14157960" y="3169920"/>
          <a:ext cx="0" cy="17830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45</xdr:row>
      <xdr:rowOff>0</xdr:rowOff>
    </xdr:to>
    <xdr:sp macro="" textlink="">
      <xdr:nvSpPr>
        <xdr:cNvPr id="976781" name="Line 3"/>
        <xdr:cNvSpPr>
          <a:spLocks noChangeShapeType="1"/>
        </xdr:cNvSpPr>
      </xdr:nvSpPr>
      <xdr:spPr bwMode="auto">
        <a:xfrm flipH="1" flipV="1">
          <a:off x="4564380" y="3169920"/>
          <a:ext cx="38100" cy="17830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45</xdr:row>
      <xdr:rowOff>0</xdr:rowOff>
    </xdr:to>
    <xdr:sp macro="" textlink="">
      <xdr:nvSpPr>
        <xdr:cNvPr id="976782" name="Line 4"/>
        <xdr:cNvSpPr>
          <a:spLocks noChangeShapeType="1"/>
        </xdr:cNvSpPr>
      </xdr:nvSpPr>
      <xdr:spPr bwMode="auto">
        <a:xfrm flipH="1">
          <a:off x="14157960" y="3169920"/>
          <a:ext cx="7620" cy="17830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783" name="Line 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37</xdr:row>
      <xdr:rowOff>0</xdr:rowOff>
    </xdr:from>
    <xdr:to>
      <xdr:col>11</xdr:col>
      <xdr:colOff>7620</xdr:colOff>
      <xdr:row>37</xdr:row>
      <xdr:rowOff>0</xdr:rowOff>
    </xdr:to>
    <xdr:sp macro="" textlink="">
      <xdr:nvSpPr>
        <xdr:cNvPr id="976784" name="Line 10"/>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45</xdr:row>
      <xdr:rowOff>0</xdr:rowOff>
    </xdr:to>
    <xdr:sp macro="" textlink="">
      <xdr:nvSpPr>
        <xdr:cNvPr id="976785" name="Line 17"/>
        <xdr:cNvSpPr>
          <a:spLocks noChangeShapeType="1"/>
        </xdr:cNvSpPr>
      </xdr:nvSpPr>
      <xdr:spPr bwMode="auto">
        <a:xfrm flipH="1">
          <a:off x="14157960" y="3169920"/>
          <a:ext cx="0" cy="17830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786" name="Line 18"/>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787" name="Line 1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788" name="Line 2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37</xdr:row>
      <xdr:rowOff>0</xdr:rowOff>
    </xdr:from>
    <xdr:to>
      <xdr:col>11</xdr:col>
      <xdr:colOff>7620</xdr:colOff>
      <xdr:row>37</xdr:row>
      <xdr:rowOff>0</xdr:rowOff>
    </xdr:to>
    <xdr:sp macro="" textlink="">
      <xdr:nvSpPr>
        <xdr:cNvPr id="976789" name="Line 24"/>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790" name="Line 25"/>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791" name="Line 26"/>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792" name="Line 27"/>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38</xdr:row>
      <xdr:rowOff>0</xdr:rowOff>
    </xdr:from>
    <xdr:to>
      <xdr:col>1</xdr:col>
      <xdr:colOff>1036320</xdr:colOff>
      <xdr:row>38</xdr:row>
      <xdr:rowOff>114300</xdr:rowOff>
    </xdr:to>
    <xdr:sp macro="" textlink="">
      <xdr:nvSpPr>
        <xdr:cNvPr id="976793" name="Line 28"/>
        <xdr:cNvSpPr>
          <a:spLocks noChangeShapeType="1"/>
        </xdr:cNvSpPr>
      </xdr:nvSpPr>
      <xdr:spPr bwMode="auto">
        <a:xfrm flipH="1" flipV="1">
          <a:off x="2842260" y="4358640"/>
          <a:ext cx="38100" cy="1143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34</xdr:row>
      <xdr:rowOff>106680</xdr:rowOff>
    </xdr:from>
    <xdr:to>
      <xdr:col>1</xdr:col>
      <xdr:colOff>1036320</xdr:colOff>
      <xdr:row>36</xdr:row>
      <xdr:rowOff>0</xdr:rowOff>
    </xdr:to>
    <xdr:sp macro="" textlink="">
      <xdr:nvSpPr>
        <xdr:cNvPr id="976794" name="Line 29"/>
        <xdr:cNvSpPr>
          <a:spLocks noChangeShapeType="1"/>
        </xdr:cNvSpPr>
      </xdr:nvSpPr>
      <xdr:spPr bwMode="auto">
        <a:xfrm flipH="1" flipV="1">
          <a:off x="2842260" y="3672840"/>
          <a:ext cx="38100" cy="289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39</xdr:row>
      <xdr:rowOff>0</xdr:rowOff>
    </xdr:from>
    <xdr:to>
      <xdr:col>1</xdr:col>
      <xdr:colOff>1036320</xdr:colOff>
      <xdr:row>39</xdr:row>
      <xdr:rowOff>106680</xdr:rowOff>
    </xdr:to>
    <xdr:sp macro="" textlink="">
      <xdr:nvSpPr>
        <xdr:cNvPr id="976795" name="Line 30"/>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42</xdr:row>
      <xdr:rowOff>106680</xdr:rowOff>
    </xdr:from>
    <xdr:to>
      <xdr:col>1</xdr:col>
      <xdr:colOff>1036320</xdr:colOff>
      <xdr:row>43</xdr:row>
      <xdr:rowOff>0</xdr:rowOff>
    </xdr:to>
    <xdr:sp macro="" textlink="">
      <xdr:nvSpPr>
        <xdr:cNvPr id="976796" name="Line 31"/>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43</xdr:row>
      <xdr:rowOff>0</xdr:rowOff>
    </xdr:from>
    <xdr:to>
      <xdr:col>1</xdr:col>
      <xdr:colOff>1036320</xdr:colOff>
      <xdr:row>43</xdr:row>
      <xdr:rowOff>106680</xdr:rowOff>
    </xdr:to>
    <xdr:sp macro="" textlink="">
      <xdr:nvSpPr>
        <xdr:cNvPr id="976797" name="Line 32"/>
        <xdr:cNvSpPr>
          <a:spLocks noChangeShapeType="1"/>
        </xdr:cNvSpPr>
      </xdr:nvSpPr>
      <xdr:spPr bwMode="auto">
        <a:xfrm flipH="1" flipV="1">
          <a:off x="2842260" y="455676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37</xdr:row>
      <xdr:rowOff>0</xdr:rowOff>
    </xdr:from>
    <xdr:to>
      <xdr:col>10</xdr:col>
      <xdr:colOff>0</xdr:colOff>
      <xdr:row>37</xdr:row>
      <xdr:rowOff>0</xdr:rowOff>
    </xdr:to>
    <xdr:sp macro="" textlink="">
      <xdr:nvSpPr>
        <xdr:cNvPr id="976798" name="Line 33"/>
        <xdr:cNvSpPr>
          <a:spLocks noChangeShapeType="1"/>
        </xdr:cNvSpPr>
      </xdr:nvSpPr>
      <xdr:spPr bwMode="auto">
        <a:xfrm>
          <a:off x="4686300" y="416052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37</xdr:row>
      <xdr:rowOff>0</xdr:rowOff>
    </xdr:to>
    <xdr:sp macro="" textlink="">
      <xdr:nvSpPr>
        <xdr:cNvPr id="976799" name="Line 34"/>
        <xdr:cNvSpPr>
          <a:spLocks noChangeShapeType="1"/>
        </xdr:cNvSpPr>
      </xdr:nvSpPr>
      <xdr:spPr bwMode="auto">
        <a:xfrm flipH="1">
          <a:off x="14157960" y="316992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37</xdr:row>
      <xdr:rowOff>0</xdr:rowOff>
    </xdr:to>
    <xdr:sp macro="" textlink="">
      <xdr:nvSpPr>
        <xdr:cNvPr id="976800" name="Line 35"/>
        <xdr:cNvSpPr>
          <a:spLocks noChangeShapeType="1"/>
        </xdr:cNvSpPr>
      </xdr:nvSpPr>
      <xdr:spPr bwMode="auto">
        <a:xfrm flipH="1" flipV="1">
          <a:off x="4564380" y="3169920"/>
          <a:ext cx="3810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37</xdr:row>
      <xdr:rowOff>0</xdr:rowOff>
    </xdr:to>
    <xdr:sp macro="" textlink="">
      <xdr:nvSpPr>
        <xdr:cNvPr id="976801" name="Line 36"/>
        <xdr:cNvSpPr>
          <a:spLocks noChangeShapeType="1"/>
        </xdr:cNvSpPr>
      </xdr:nvSpPr>
      <xdr:spPr bwMode="auto">
        <a:xfrm flipH="1">
          <a:off x="14157960" y="3169920"/>
          <a:ext cx="762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02" name="Line 39"/>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03" name="Line 40"/>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04" name="Line 41"/>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05" name="Line 42"/>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06" name="Line 43"/>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07" name="Line 4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37</xdr:row>
      <xdr:rowOff>0</xdr:rowOff>
    </xdr:to>
    <xdr:sp macro="" textlink="">
      <xdr:nvSpPr>
        <xdr:cNvPr id="976808" name="Line 45"/>
        <xdr:cNvSpPr>
          <a:spLocks noChangeShapeType="1"/>
        </xdr:cNvSpPr>
      </xdr:nvSpPr>
      <xdr:spPr bwMode="auto">
        <a:xfrm flipH="1">
          <a:off x="14157960" y="316992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09" name="Line 48"/>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10" name="Line 49"/>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37</xdr:row>
      <xdr:rowOff>0</xdr:rowOff>
    </xdr:from>
    <xdr:to>
      <xdr:col>10</xdr:col>
      <xdr:colOff>0</xdr:colOff>
      <xdr:row>37</xdr:row>
      <xdr:rowOff>0</xdr:rowOff>
    </xdr:to>
    <xdr:sp macro="" textlink="">
      <xdr:nvSpPr>
        <xdr:cNvPr id="976811" name="Line 67"/>
        <xdr:cNvSpPr>
          <a:spLocks noChangeShapeType="1"/>
        </xdr:cNvSpPr>
      </xdr:nvSpPr>
      <xdr:spPr bwMode="auto">
        <a:xfrm>
          <a:off x="4686300" y="416052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37</xdr:row>
      <xdr:rowOff>0</xdr:rowOff>
    </xdr:to>
    <xdr:sp macro="" textlink="">
      <xdr:nvSpPr>
        <xdr:cNvPr id="976812" name="Line 68"/>
        <xdr:cNvSpPr>
          <a:spLocks noChangeShapeType="1"/>
        </xdr:cNvSpPr>
      </xdr:nvSpPr>
      <xdr:spPr bwMode="auto">
        <a:xfrm flipH="1">
          <a:off x="14157960" y="316992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37</xdr:row>
      <xdr:rowOff>0</xdr:rowOff>
    </xdr:to>
    <xdr:sp macro="" textlink="">
      <xdr:nvSpPr>
        <xdr:cNvPr id="976813" name="Line 69"/>
        <xdr:cNvSpPr>
          <a:spLocks noChangeShapeType="1"/>
        </xdr:cNvSpPr>
      </xdr:nvSpPr>
      <xdr:spPr bwMode="auto">
        <a:xfrm flipH="1" flipV="1">
          <a:off x="4564380" y="3169920"/>
          <a:ext cx="3810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37</xdr:row>
      <xdr:rowOff>0</xdr:rowOff>
    </xdr:to>
    <xdr:sp macro="" textlink="">
      <xdr:nvSpPr>
        <xdr:cNvPr id="976814" name="Line 70"/>
        <xdr:cNvSpPr>
          <a:spLocks noChangeShapeType="1"/>
        </xdr:cNvSpPr>
      </xdr:nvSpPr>
      <xdr:spPr bwMode="auto">
        <a:xfrm flipH="1">
          <a:off x="14157960" y="3169920"/>
          <a:ext cx="762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15" name="Line 73"/>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16" name="Line 74"/>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17" name="Line 75"/>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18" name="Line 76"/>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19" name="Line 77"/>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20" name="Line 78"/>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37</xdr:row>
      <xdr:rowOff>0</xdr:rowOff>
    </xdr:to>
    <xdr:sp macro="" textlink="">
      <xdr:nvSpPr>
        <xdr:cNvPr id="976821" name="Line 79"/>
        <xdr:cNvSpPr>
          <a:spLocks noChangeShapeType="1"/>
        </xdr:cNvSpPr>
      </xdr:nvSpPr>
      <xdr:spPr bwMode="auto">
        <a:xfrm flipH="1">
          <a:off x="14157960" y="3169920"/>
          <a:ext cx="0" cy="9906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22" name="Line 82"/>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23" name="Line 83"/>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37</xdr:row>
      <xdr:rowOff>0</xdr:rowOff>
    </xdr:from>
    <xdr:to>
      <xdr:col>10</xdr:col>
      <xdr:colOff>0</xdr:colOff>
      <xdr:row>37</xdr:row>
      <xdr:rowOff>0</xdr:rowOff>
    </xdr:to>
    <xdr:sp macro="" textlink="">
      <xdr:nvSpPr>
        <xdr:cNvPr id="976824" name="Line 144"/>
        <xdr:cNvSpPr>
          <a:spLocks noChangeShapeType="1"/>
        </xdr:cNvSpPr>
      </xdr:nvSpPr>
      <xdr:spPr bwMode="auto">
        <a:xfrm>
          <a:off x="4686300" y="416052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44</xdr:row>
      <xdr:rowOff>0</xdr:rowOff>
    </xdr:to>
    <xdr:sp macro="" textlink="">
      <xdr:nvSpPr>
        <xdr:cNvPr id="976825" name="Line 145"/>
        <xdr:cNvSpPr>
          <a:spLocks noChangeShapeType="1"/>
        </xdr:cNvSpPr>
      </xdr:nvSpPr>
      <xdr:spPr bwMode="auto">
        <a:xfrm flipH="1">
          <a:off x="14157960" y="3169920"/>
          <a:ext cx="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44</xdr:row>
      <xdr:rowOff>0</xdr:rowOff>
    </xdr:to>
    <xdr:sp macro="" textlink="">
      <xdr:nvSpPr>
        <xdr:cNvPr id="976826" name="Line 146"/>
        <xdr:cNvSpPr>
          <a:spLocks noChangeShapeType="1"/>
        </xdr:cNvSpPr>
      </xdr:nvSpPr>
      <xdr:spPr bwMode="auto">
        <a:xfrm flipH="1" flipV="1">
          <a:off x="4564380" y="3169920"/>
          <a:ext cx="3810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44</xdr:row>
      <xdr:rowOff>0</xdr:rowOff>
    </xdr:to>
    <xdr:sp macro="" textlink="">
      <xdr:nvSpPr>
        <xdr:cNvPr id="976827" name="Line 147"/>
        <xdr:cNvSpPr>
          <a:spLocks noChangeShapeType="1"/>
        </xdr:cNvSpPr>
      </xdr:nvSpPr>
      <xdr:spPr bwMode="auto">
        <a:xfrm flipH="1">
          <a:off x="14157960" y="3169920"/>
          <a:ext cx="762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28" name="Line 148"/>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37</xdr:row>
      <xdr:rowOff>0</xdr:rowOff>
    </xdr:from>
    <xdr:to>
      <xdr:col>11</xdr:col>
      <xdr:colOff>7620</xdr:colOff>
      <xdr:row>37</xdr:row>
      <xdr:rowOff>0</xdr:rowOff>
    </xdr:to>
    <xdr:sp macro="" textlink="">
      <xdr:nvSpPr>
        <xdr:cNvPr id="976829" name="Line 149"/>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30" name="Line 150"/>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37</xdr:row>
      <xdr:rowOff>0</xdr:rowOff>
    </xdr:from>
    <xdr:to>
      <xdr:col>2</xdr:col>
      <xdr:colOff>38100</xdr:colOff>
      <xdr:row>37</xdr:row>
      <xdr:rowOff>0</xdr:rowOff>
    </xdr:to>
    <xdr:sp macro="" textlink="">
      <xdr:nvSpPr>
        <xdr:cNvPr id="976831" name="Line 151"/>
        <xdr:cNvSpPr>
          <a:spLocks noChangeShapeType="1"/>
        </xdr:cNvSpPr>
      </xdr:nvSpPr>
      <xdr:spPr bwMode="auto">
        <a:xfrm flipH="1" flipV="1">
          <a:off x="456438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32" name="Line 152"/>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33" name="Line 15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34" name="Line 154"/>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35" name="Line 155"/>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38100</xdr:colOff>
      <xdr:row>27</xdr:row>
      <xdr:rowOff>0</xdr:rowOff>
    </xdr:from>
    <xdr:to>
      <xdr:col>10</xdr:col>
      <xdr:colOff>38100</xdr:colOff>
      <xdr:row>44</xdr:row>
      <xdr:rowOff>0</xdr:rowOff>
    </xdr:to>
    <xdr:sp macro="" textlink="">
      <xdr:nvSpPr>
        <xdr:cNvPr id="976836" name="Line 156"/>
        <xdr:cNvSpPr>
          <a:spLocks noChangeShapeType="1"/>
        </xdr:cNvSpPr>
      </xdr:nvSpPr>
      <xdr:spPr bwMode="auto">
        <a:xfrm flipH="1">
          <a:off x="14196060" y="3169920"/>
          <a:ext cx="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37" name="Line 157"/>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38" name="Line 158"/>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39" name="Line 159"/>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40" name="Line 160"/>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41" name="Line 161"/>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42" name="Line 162"/>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37</xdr:row>
      <xdr:rowOff>0</xdr:rowOff>
    </xdr:from>
    <xdr:to>
      <xdr:col>11</xdr:col>
      <xdr:colOff>7620</xdr:colOff>
      <xdr:row>37</xdr:row>
      <xdr:rowOff>0</xdr:rowOff>
    </xdr:to>
    <xdr:sp macro="" textlink="">
      <xdr:nvSpPr>
        <xdr:cNvPr id="976843" name="Line 163"/>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0</xdr:colOff>
      <xdr:row>37</xdr:row>
      <xdr:rowOff>0</xdr:rowOff>
    </xdr:to>
    <xdr:sp macro="" textlink="">
      <xdr:nvSpPr>
        <xdr:cNvPr id="976844" name="Line 164"/>
        <xdr:cNvSpPr>
          <a:spLocks noChangeShapeType="1"/>
        </xdr:cNvSpPr>
      </xdr:nvSpPr>
      <xdr:spPr bwMode="auto">
        <a:xfrm flipH="1">
          <a:off x="14157960" y="41605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45" name="Line 165"/>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846" name="Line 166"/>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847" name="Line 167"/>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44</xdr:row>
      <xdr:rowOff>0</xdr:rowOff>
    </xdr:from>
    <xdr:to>
      <xdr:col>1</xdr:col>
      <xdr:colOff>1036320</xdr:colOff>
      <xdr:row>44</xdr:row>
      <xdr:rowOff>106680</xdr:rowOff>
    </xdr:to>
    <xdr:sp macro="" textlink="">
      <xdr:nvSpPr>
        <xdr:cNvPr id="976848" name="Line 168"/>
        <xdr:cNvSpPr>
          <a:spLocks noChangeShapeType="1"/>
        </xdr:cNvSpPr>
      </xdr:nvSpPr>
      <xdr:spPr bwMode="auto">
        <a:xfrm flipH="1" flipV="1">
          <a:off x="2842260" y="475488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849" name="Line 170"/>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850" name="Line 171"/>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23</xdr:row>
      <xdr:rowOff>0</xdr:rowOff>
    </xdr:from>
    <xdr:to>
      <xdr:col>10</xdr:col>
      <xdr:colOff>0</xdr:colOff>
      <xdr:row>23</xdr:row>
      <xdr:rowOff>0</xdr:rowOff>
    </xdr:to>
    <xdr:sp macro="" textlink="">
      <xdr:nvSpPr>
        <xdr:cNvPr id="976851" name="Line 172"/>
        <xdr:cNvSpPr>
          <a:spLocks noChangeShapeType="1"/>
        </xdr:cNvSpPr>
      </xdr:nvSpPr>
      <xdr:spPr bwMode="auto">
        <a:xfrm>
          <a:off x="4686300" y="2971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76852" name="Line 173"/>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27</xdr:row>
      <xdr:rowOff>0</xdr:rowOff>
    </xdr:to>
    <xdr:sp macro="" textlink="">
      <xdr:nvSpPr>
        <xdr:cNvPr id="976853" name="Line 174"/>
        <xdr:cNvSpPr>
          <a:spLocks noChangeShapeType="1"/>
        </xdr:cNvSpPr>
      </xdr:nvSpPr>
      <xdr:spPr bwMode="auto">
        <a:xfrm flipH="1" flipV="1">
          <a:off x="4564380" y="31699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27</xdr:row>
      <xdr:rowOff>0</xdr:rowOff>
    </xdr:to>
    <xdr:sp macro="" textlink="">
      <xdr:nvSpPr>
        <xdr:cNvPr id="976854" name="Line 175"/>
        <xdr:cNvSpPr>
          <a:spLocks noChangeShapeType="1"/>
        </xdr:cNvSpPr>
      </xdr:nvSpPr>
      <xdr:spPr bwMode="auto">
        <a:xfrm flipH="1">
          <a:off x="14157960" y="31699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41</xdr:row>
      <xdr:rowOff>0</xdr:rowOff>
    </xdr:from>
    <xdr:to>
      <xdr:col>2</xdr:col>
      <xdr:colOff>38100</xdr:colOff>
      <xdr:row>42</xdr:row>
      <xdr:rowOff>0</xdr:rowOff>
    </xdr:to>
    <xdr:sp macro="" textlink="">
      <xdr:nvSpPr>
        <xdr:cNvPr id="976855" name="Line 176"/>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41</xdr:row>
      <xdr:rowOff>0</xdr:rowOff>
    </xdr:from>
    <xdr:to>
      <xdr:col>2</xdr:col>
      <xdr:colOff>38100</xdr:colOff>
      <xdr:row>42</xdr:row>
      <xdr:rowOff>0</xdr:rowOff>
    </xdr:to>
    <xdr:sp macro="" textlink="">
      <xdr:nvSpPr>
        <xdr:cNvPr id="976856" name="Line 177"/>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57" name="Line 17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58" name="Line 17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59" name="Line 180"/>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60" name="Line 18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76861" name="Line 182"/>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62" name="Line 18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63" name="Line 184"/>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23</xdr:row>
      <xdr:rowOff>0</xdr:rowOff>
    </xdr:from>
    <xdr:to>
      <xdr:col>10</xdr:col>
      <xdr:colOff>0</xdr:colOff>
      <xdr:row>23</xdr:row>
      <xdr:rowOff>0</xdr:rowOff>
    </xdr:to>
    <xdr:sp macro="" textlink="">
      <xdr:nvSpPr>
        <xdr:cNvPr id="976864" name="Line 185"/>
        <xdr:cNvSpPr>
          <a:spLocks noChangeShapeType="1"/>
        </xdr:cNvSpPr>
      </xdr:nvSpPr>
      <xdr:spPr bwMode="auto">
        <a:xfrm>
          <a:off x="4686300" y="2971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76865" name="Line 186"/>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27</xdr:row>
      <xdr:rowOff>0</xdr:rowOff>
    </xdr:to>
    <xdr:sp macro="" textlink="">
      <xdr:nvSpPr>
        <xdr:cNvPr id="976866" name="Line 187"/>
        <xdr:cNvSpPr>
          <a:spLocks noChangeShapeType="1"/>
        </xdr:cNvSpPr>
      </xdr:nvSpPr>
      <xdr:spPr bwMode="auto">
        <a:xfrm flipH="1" flipV="1">
          <a:off x="4564380" y="31699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27</xdr:row>
      <xdr:rowOff>0</xdr:rowOff>
    </xdr:to>
    <xdr:sp macro="" textlink="">
      <xdr:nvSpPr>
        <xdr:cNvPr id="976867" name="Line 188"/>
        <xdr:cNvSpPr>
          <a:spLocks noChangeShapeType="1"/>
        </xdr:cNvSpPr>
      </xdr:nvSpPr>
      <xdr:spPr bwMode="auto">
        <a:xfrm flipH="1">
          <a:off x="14157960" y="31699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41</xdr:row>
      <xdr:rowOff>0</xdr:rowOff>
    </xdr:from>
    <xdr:to>
      <xdr:col>2</xdr:col>
      <xdr:colOff>38100</xdr:colOff>
      <xdr:row>42</xdr:row>
      <xdr:rowOff>0</xdr:rowOff>
    </xdr:to>
    <xdr:sp macro="" textlink="">
      <xdr:nvSpPr>
        <xdr:cNvPr id="976868" name="Line 189"/>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41</xdr:row>
      <xdr:rowOff>0</xdr:rowOff>
    </xdr:from>
    <xdr:to>
      <xdr:col>2</xdr:col>
      <xdr:colOff>38100</xdr:colOff>
      <xdr:row>42</xdr:row>
      <xdr:rowOff>0</xdr:rowOff>
    </xdr:to>
    <xdr:sp macro="" textlink="">
      <xdr:nvSpPr>
        <xdr:cNvPr id="976869" name="Line 190"/>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70" name="Line 19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71" name="Line 19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72" name="Line 19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73" name="Line 19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76874" name="Line 195"/>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75" name="Line 196"/>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0</xdr:colOff>
      <xdr:row>42</xdr:row>
      <xdr:rowOff>0</xdr:rowOff>
    </xdr:to>
    <xdr:sp macro="" textlink="">
      <xdr:nvSpPr>
        <xdr:cNvPr id="976876" name="Line 197"/>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77" name="Line 198"/>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78" name="Line 19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76879"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76880"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76881"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76882"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0</xdr:rowOff>
    </xdr:from>
    <xdr:to>
      <xdr:col>1</xdr:col>
      <xdr:colOff>1036320</xdr:colOff>
      <xdr:row>37</xdr:row>
      <xdr:rowOff>0</xdr:rowOff>
    </xdr:to>
    <xdr:sp macro="" textlink="">
      <xdr:nvSpPr>
        <xdr:cNvPr id="976883" name="Line 212"/>
        <xdr:cNvSpPr>
          <a:spLocks noChangeShapeType="1"/>
        </xdr:cNvSpPr>
      </xdr:nvSpPr>
      <xdr:spPr bwMode="auto">
        <a:xfrm flipH="1" flipV="1">
          <a:off x="2842260" y="41605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84" name="Line 10"/>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85" name="Line 2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86" name="Line 14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87" name="Line 16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88"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89"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90"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76891"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92" name="Line 10"/>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93" name="Line 2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94" name="Line 14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76895" name="Line 16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0992"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0993"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0994"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0995"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151</xdr:row>
      <xdr:rowOff>0</xdr:rowOff>
    </xdr:from>
    <xdr:to>
      <xdr:col>2</xdr:col>
      <xdr:colOff>30480</xdr:colOff>
      <xdr:row>151</xdr:row>
      <xdr:rowOff>0</xdr:rowOff>
    </xdr:to>
    <xdr:sp macro="" textlink="">
      <xdr:nvSpPr>
        <xdr:cNvPr id="980996" name="Line 11"/>
        <xdr:cNvSpPr>
          <a:spLocks noChangeShapeType="1"/>
        </xdr:cNvSpPr>
      </xdr:nvSpPr>
      <xdr:spPr bwMode="auto">
        <a:xfrm flipH="1" flipV="1">
          <a:off x="4564380" y="17830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151</xdr:row>
      <xdr:rowOff>0</xdr:rowOff>
    </xdr:from>
    <xdr:to>
      <xdr:col>2</xdr:col>
      <xdr:colOff>30480</xdr:colOff>
      <xdr:row>151</xdr:row>
      <xdr:rowOff>0</xdr:rowOff>
    </xdr:to>
    <xdr:sp macro="" textlink="">
      <xdr:nvSpPr>
        <xdr:cNvPr id="980997" name="Line 12"/>
        <xdr:cNvSpPr>
          <a:spLocks noChangeShapeType="1"/>
        </xdr:cNvSpPr>
      </xdr:nvSpPr>
      <xdr:spPr bwMode="auto">
        <a:xfrm flipH="1" flipV="1">
          <a:off x="4564380" y="17830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0998" name="Line 13"/>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22860</xdr:colOff>
      <xdr:row>151</xdr:row>
      <xdr:rowOff>0</xdr:rowOff>
    </xdr:to>
    <xdr:sp macro="" textlink="">
      <xdr:nvSpPr>
        <xdr:cNvPr id="980999" name="Line 14"/>
        <xdr:cNvSpPr>
          <a:spLocks noChangeShapeType="1"/>
        </xdr:cNvSpPr>
      </xdr:nvSpPr>
      <xdr:spPr bwMode="auto">
        <a:xfrm flipH="1">
          <a:off x="14157960" y="17830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00" name="Line 15"/>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22860</xdr:colOff>
      <xdr:row>151</xdr:row>
      <xdr:rowOff>0</xdr:rowOff>
    </xdr:to>
    <xdr:sp macro="" textlink="">
      <xdr:nvSpPr>
        <xdr:cNvPr id="981001" name="Line 16"/>
        <xdr:cNvSpPr>
          <a:spLocks noChangeShapeType="1"/>
        </xdr:cNvSpPr>
      </xdr:nvSpPr>
      <xdr:spPr bwMode="auto">
        <a:xfrm flipH="1">
          <a:off x="14157960" y="17830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02" name="Line 20"/>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03" name="Line 21"/>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151</xdr:row>
      <xdr:rowOff>0</xdr:rowOff>
    </xdr:from>
    <xdr:to>
      <xdr:col>2</xdr:col>
      <xdr:colOff>30480</xdr:colOff>
      <xdr:row>151</xdr:row>
      <xdr:rowOff>0</xdr:rowOff>
    </xdr:to>
    <xdr:sp macro="" textlink="">
      <xdr:nvSpPr>
        <xdr:cNvPr id="981004" name="Line 214"/>
        <xdr:cNvSpPr>
          <a:spLocks noChangeShapeType="1"/>
        </xdr:cNvSpPr>
      </xdr:nvSpPr>
      <xdr:spPr bwMode="auto">
        <a:xfrm flipH="1" flipV="1">
          <a:off x="4564380" y="17830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151</xdr:row>
      <xdr:rowOff>0</xdr:rowOff>
    </xdr:from>
    <xdr:to>
      <xdr:col>2</xdr:col>
      <xdr:colOff>30480</xdr:colOff>
      <xdr:row>151</xdr:row>
      <xdr:rowOff>0</xdr:rowOff>
    </xdr:to>
    <xdr:sp macro="" textlink="">
      <xdr:nvSpPr>
        <xdr:cNvPr id="981005" name="Line 215"/>
        <xdr:cNvSpPr>
          <a:spLocks noChangeShapeType="1"/>
        </xdr:cNvSpPr>
      </xdr:nvSpPr>
      <xdr:spPr bwMode="auto">
        <a:xfrm flipH="1" flipV="1">
          <a:off x="4564380" y="17830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06" name="Line 216"/>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22860</xdr:colOff>
      <xdr:row>151</xdr:row>
      <xdr:rowOff>0</xdr:rowOff>
    </xdr:to>
    <xdr:sp macro="" textlink="">
      <xdr:nvSpPr>
        <xdr:cNvPr id="981007" name="Line 217"/>
        <xdr:cNvSpPr>
          <a:spLocks noChangeShapeType="1"/>
        </xdr:cNvSpPr>
      </xdr:nvSpPr>
      <xdr:spPr bwMode="auto">
        <a:xfrm flipH="1">
          <a:off x="14157960" y="17830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08" name="Line 218"/>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22860</xdr:colOff>
      <xdr:row>151</xdr:row>
      <xdr:rowOff>0</xdr:rowOff>
    </xdr:to>
    <xdr:sp macro="" textlink="">
      <xdr:nvSpPr>
        <xdr:cNvPr id="981009" name="Line 219"/>
        <xdr:cNvSpPr>
          <a:spLocks noChangeShapeType="1"/>
        </xdr:cNvSpPr>
      </xdr:nvSpPr>
      <xdr:spPr bwMode="auto">
        <a:xfrm flipH="1">
          <a:off x="14157960" y="17830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10" name="Line 220"/>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151</xdr:row>
      <xdr:rowOff>0</xdr:rowOff>
    </xdr:from>
    <xdr:to>
      <xdr:col>10</xdr:col>
      <xdr:colOff>0</xdr:colOff>
      <xdr:row>151</xdr:row>
      <xdr:rowOff>0</xdr:rowOff>
    </xdr:to>
    <xdr:sp macro="" textlink="">
      <xdr:nvSpPr>
        <xdr:cNvPr id="981011" name="Line 221"/>
        <xdr:cNvSpPr>
          <a:spLocks noChangeShapeType="1"/>
        </xdr:cNvSpPr>
      </xdr:nvSpPr>
      <xdr:spPr bwMode="auto">
        <a:xfrm flipH="1">
          <a:off x="14157960" y="17830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144</xdr:row>
      <xdr:rowOff>0</xdr:rowOff>
    </xdr:from>
    <xdr:to>
      <xdr:col>10</xdr:col>
      <xdr:colOff>0</xdr:colOff>
      <xdr:row>144</xdr:row>
      <xdr:rowOff>0</xdr:rowOff>
    </xdr:to>
    <xdr:sp macro="" textlink="">
      <xdr:nvSpPr>
        <xdr:cNvPr id="981012" name="Line 1"/>
        <xdr:cNvSpPr>
          <a:spLocks noChangeShapeType="1"/>
        </xdr:cNvSpPr>
      </xdr:nvSpPr>
      <xdr:spPr bwMode="auto">
        <a:xfrm>
          <a:off x="4663440" y="1664208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3" name="Line 179"/>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4" name="Line 18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5" name="Line 19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6" name="Line 194"/>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7"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8"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19"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20"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21"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22"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23"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024"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025"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026"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027"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028"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38</xdr:row>
      <xdr:rowOff>0</xdr:rowOff>
    </xdr:from>
    <xdr:to>
      <xdr:col>11</xdr:col>
      <xdr:colOff>22860</xdr:colOff>
      <xdr:row>39</xdr:row>
      <xdr:rowOff>0</xdr:rowOff>
    </xdr:to>
    <xdr:sp macro="" textlink="">
      <xdr:nvSpPr>
        <xdr:cNvPr id="981029" name="Line 200"/>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38</xdr:row>
      <xdr:rowOff>0</xdr:rowOff>
    </xdr:from>
    <xdr:to>
      <xdr:col>11</xdr:col>
      <xdr:colOff>22860</xdr:colOff>
      <xdr:row>39</xdr:row>
      <xdr:rowOff>0</xdr:rowOff>
    </xdr:to>
    <xdr:sp macro="" textlink="">
      <xdr:nvSpPr>
        <xdr:cNvPr id="981030" name="Line 201"/>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38</xdr:row>
      <xdr:rowOff>0</xdr:rowOff>
    </xdr:from>
    <xdr:to>
      <xdr:col>11</xdr:col>
      <xdr:colOff>22860</xdr:colOff>
      <xdr:row>39</xdr:row>
      <xdr:rowOff>0</xdr:rowOff>
    </xdr:to>
    <xdr:sp macro="" textlink="">
      <xdr:nvSpPr>
        <xdr:cNvPr id="981031" name="Line 202"/>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38</xdr:row>
      <xdr:rowOff>0</xdr:rowOff>
    </xdr:from>
    <xdr:to>
      <xdr:col>11</xdr:col>
      <xdr:colOff>22860</xdr:colOff>
      <xdr:row>39</xdr:row>
      <xdr:rowOff>0</xdr:rowOff>
    </xdr:to>
    <xdr:sp macro="" textlink="">
      <xdr:nvSpPr>
        <xdr:cNvPr id="981032" name="Line 203"/>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39</xdr:row>
      <xdr:rowOff>0</xdr:rowOff>
    </xdr:from>
    <xdr:to>
      <xdr:col>11</xdr:col>
      <xdr:colOff>22860</xdr:colOff>
      <xdr:row>40</xdr:row>
      <xdr:rowOff>0</xdr:rowOff>
    </xdr:to>
    <xdr:sp macro="" textlink="">
      <xdr:nvSpPr>
        <xdr:cNvPr id="981033"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39</xdr:row>
      <xdr:rowOff>0</xdr:rowOff>
    </xdr:from>
    <xdr:to>
      <xdr:col>11</xdr:col>
      <xdr:colOff>22860</xdr:colOff>
      <xdr:row>40</xdr:row>
      <xdr:rowOff>0</xdr:rowOff>
    </xdr:to>
    <xdr:sp macro="" textlink="">
      <xdr:nvSpPr>
        <xdr:cNvPr id="981034"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39</xdr:row>
      <xdr:rowOff>0</xdr:rowOff>
    </xdr:from>
    <xdr:to>
      <xdr:col>11</xdr:col>
      <xdr:colOff>22860</xdr:colOff>
      <xdr:row>40</xdr:row>
      <xdr:rowOff>0</xdr:rowOff>
    </xdr:to>
    <xdr:sp macro="" textlink="">
      <xdr:nvSpPr>
        <xdr:cNvPr id="981035"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39</xdr:row>
      <xdr:rowOff>0</xdr:rowOff>
    </xdr:from>
    <xdr:to>
      <xdr:col>11</xdr:col>
      <xdr:colOff>22860</xdr:colOff>
      <xdr:row>40</xdr:row>
      <xdr:rowOff>0</xdr:rowOff>
    </xdr:to>
    <xdr:sp macro="" textlink="">
      <xdr:nvSpPr>
        <xdr:cNvPr id="981036"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037"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038"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039"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040"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041"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042"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043"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044"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045"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046"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047"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048"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049"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050"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051"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052"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40</xdr:row>
      <xdr:rowOff>0</xdr:rowOff>
    </xdr:from>
    <xdr:to>
      <xdr:col>15</xdr:col>
      <xdr:colOff>22860</xdr:colOff>
      <xdr:row>41</xdr:row>
      <xdr:rowOff>0</xdr:rowOff>
    </xdr:to>
    <xdr:sp macro="" textlink="">
      <xdr:nvSpPr>
        <xdr:cNvPr id="981053" name="Line 200"/>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40</xdr:row>
      <xdr:rowOff>0</xdr:rowOff>
    </xdr:from>
    <xdr:to>
      <xdr:col>15</xdr:col>
      <xdr:colOff>22860</xdr:colOff>
      <xdr:row>41</xdr:row>
      <xdr:rowOff>0</xdr:rowOff>
    </xdr:to>
    <xdr:sp macro="" textlink="">
      <xdr:nvSpPr>
        <xdr:cNvPr id="981054" name="Line 201"/>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40</xdr:row>
      <xdr:rowOff>0</xdr:rowOff>
    </xdr:from>
    <xdr:to>
      <xdr:col>15</xdr:col>
      <xdr:colOff>22860</xdr:colOff>
      <xdr:row>41</xdr:row>
      <xdr:rowOff>0</xdr:rowOff>
    </xdr:to>
    <xdr:sp macro="" textlink="">
      <xdr:nvSpPr>
        <xdr:cNvPr id="981055" name="Line 202"/>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40</xdr:row>
      <xdr:rowOff>0</xdr:rowOff>
    </xdr:from>
    <xdr:to>
      <xdr:col>15</xdr:col>
      <xdr:colOff>22860</xdr:colOff>
      <xdr:row>41</xdr:row>
      <xdr:rowOff>0</xdr:rowOff>
    </xdr:to>
    <xdr:sp macro="" textlink="">
      <xdr:nvSpPr>
        <xdr:cNvPr id="981056" name="Line 203"/>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057"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058"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059"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060"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06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06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06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06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065"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066"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067"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068"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069"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070"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071"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072"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073"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074"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075"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076"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1077"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1078"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1079"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1080"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081"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082"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083"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084"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085"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086"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087"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088"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089"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090"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091"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092"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1093"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1094"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1095"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1096"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1097"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1098"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1099"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1100"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41</xdr:row>
      <xdr:rowOff>0</xdr:rowOff>
    </xdr:from>
    <xdr:to>
      <xdr:col>12</xdr:col>
      <xdr:colOff>7620</xdr:colOff>
      <xdr:row>42</xdr:row>
      <xdr:rowOff>0</xdr:rowOff>
    </xdr:to>
    <xdr:sp macro="" textlink="">
      <xdr:nvSpPr>
        <xdr:cNvPr id="981101" name="Line 200"/>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41</xdr:row>
      <xdr:rowOff>0</xdr:rowOff>
    </xdr:from>
    <xdr:to>
      <xdr:col>12</xdr:col>
      <xdr:colOff>7620</xdr:colOff>
      <xdr:row>42</xdr:row>
      <xdr:rowOff>0</xdr:rowOff>
    </xdr:to>
    <xdr:sp macro="" textlink="">
      <xdr:nvSpPr>
        <xdr:cNvPr id="981102" name="Line 201"/>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41</xdr:row>
      <xdr:rowOff>0</xdr:rowOff>
    </xdr:from>
    <xdr:to>
      <xdr:col>12</xdr:col>
      <xdr:colOff>7620</xdr:colOff>
      <xdr:row>42</xdr:row>
      <xdr:rowOff>0</xdr:rowOff>
    </xdr:to>
    <xdr:sp macro="" textlink="">
      <xdr:nvSpPr>
        <xdr:cNvPr id="981103" name="Line 202"/>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41</xdr:row>
      <xdr:rowOff>0</xdr:rowOff>
    </xdr:from>
    <xdr:to>
      <xdr:col>12</xdr:col>
      <xdr:colOff>7620</xdr:colOff>
      <xdr:row>42</xdr:row>
      <xdr:rowOff>0</xdr:rowOff>
    </xdr:to>
    <xdr:sp macro="" textlink="">
      <xdr:nvSpPr>
        <xdr:cNvPr id="981104" name="Line 203"/>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106</xdr:row>
      <xdr:rowOff>0</xdr:rowOff>
    </xdr:from>
    <xdr:to>
      <xdr:col>9</xdr:col>
      <xdr:colOff>0</xdr:colOff>
      <xdr:row>106</xdr:row>
      <xdr:rowOff>0</xdr:rowOff>
    </xdr:to>
    <xdr:sp macro="" textlink="">
      <xdr:nvSpPr>
        <xdr:cNvPr id="981105" name="Line 1"/>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06" name="Line 9"/>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107"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0</xdr:colOff>
      <xdr:row>93</xdr:row>
      <xdr:rowOff>0</xdr:rowOff>
    </xdr:to>
    <xdr:sp macro="" textlink="">
      <xdr:nvSpPr>
        <xdr:cNvPr id="981108" name="Line 18"/>
        <xdr:cNvSpPr>
          <a:spLocks noChangeShapeType="1"/>
        </xdr:cNvSpPr>
      </xdr:nvSpPr>
      <xdr:spPr bwMode="auto">
        <a:xfrm flipH="1">
          <a:off x="1415796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09" name="Line 19"/>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10" name="Line 23"/>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111"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0</xdr:colOff>
      <xdr:row>93</xdr:row>
      <xdr:rowOff>0</xdr:rowOff>
    </xdr:to>
    <xdr:sp macro="" textlink="">
      <xdr:nvSpPr>
        <xdr:cNvPr id="981112" name="Line 25"/>
        <xdr:cNvSpPr>
          <a:spLocks noChangeShapeType="1"/>
        </xdr:cNvSpPr>
      </xdr:nvSpPr>
      <xdr:spPr bwMode="auto">
        <a:xfrm flipH="1">
          <a:off x="1415796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13" name="Line 26"/>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117</xdr:row>
      <xdr:rowOff>106680</xdr:rowOff>
    </xdr:from>
    <xdr:to>
      <xdr:col>1</xdr:col>
      <xdr:colOff>899160</xdr:colOff>
      <xdr:row>118</xdr:row>
      <xdr:rowOff>0</xdr:rowOff>
    </xdr:to>
    <xdr:sp macro="" textlink="">
      <xdr:nvSpPr>
        <xdr:cNvPr id="981114" name="Line 27"/>
        <xdr:cNvSpPr>
          <a:spLocks noChangeShapeType="1"/>
        </xdr:cNvSpPr>
      </xdr:nvSpPr>
      <xdr:spPr bwMode="auto">
        <a:xfrm flipH="1" flipV="1">
          <a:off x="2727960" y="14264640"/>
          <a:ext cx="1524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82</xdr:row>
      <xdr:rowOff>0</xdr:rowOff>
    </xdr:from>
    <xdr:to>
      <xdr:col>9</xdr:col>
      <xdr:colOff>0</xdr:colOff>
      <xdr:row>82</xdr:row>
      <xdr:rowOff>0</xdr:rowOff>
    </xdr:to>
    <xdr:sp macro="" textlink="">
      <xdr:nvSpPr>
        <xdr:cNvPr id="981115" name="Line 33"/>
        <xdr:cNvSpPr>
          <a:spLocks noChangeShapeType="1"/>
        </xdr:cNvSpPr>
      </xdr:nvSpPr>
      <xdr:spPr bwMode="auto">
        <a:xfrm>
          <a:off x="4663440" y="112928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70</xdr:row>
      <xdr:rowOff>0</xdr:rowOff>
    </xdr:from>
    <xdr:to>
      <xdr:col>2</xdr:col>
      <xdr:colOff>30480</xdr:colOff>
      <xdr:row>72</xdr:row>
      <xdr:rowOff>0</xdr:rowOff>
    </xdr:to>
    <xdr:sp macro="" textlink="">
      <xdr:nvSpPr>
        <xdr:cNvPr id="981116" name="Line 39"/>
        <xdr:cNvSpPr>
          <a:spLocks noChangeShapeType="1"/>
        </xdr:cNvSpPr>
      </xdr:nvSpPr>
      <xdr:spPr bwMode="auto">
        <a:xfrm flipH="1" flipV="1">
          <a:off x="456438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70</xdr:row>
      <xdr:rowOff>0</xdr:rowOff>
    </xdr:from>
    <xdr:to>
      <xdr:col>2</xdr:col>
      <xdr:colOff>30480</xdr:colOff>
      <xdr:row>72</xdr:row>
      <xdr:rowOff>0</xdr:rowOff>
    </xdr:to>
    <xdr:sp macro="" textlink="">
      <xdr:nvSpPr>
        <xdr:cNvPr id="981117" name="Line 40"/>
        <xdr:cNvSpPr>
          <a:spLocks noChangeShapeType="1"/>
        </xdr:cNvSpPr>
      </xdr:nvSpPr>
      <xdr:spPr bwMode="auto">
        <a:xfrm flipH="1" flipV="1">
          <a:off x="456438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18" name="Line 41"/>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1119" name="Line 42"/>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20" name="Line 43"/>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1121" name="Line 44"/>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22" name="Line 48"/>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23" name="Line 49"/>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82</xdr:row>
      <xdr:rowOff>0</xdr:rowOff>
    </xdr:from>
    <xdr:to>
      <xdr:col>9</xdr:col>
      <xdr:colOff>0</xdr:colOff>
      <xdr:row>82</xdr:row>
      <xdr:rowOff>0</xdr:rowOff>
    </xdr:to>
    <xdr:sp macro="" textlink="">
      <xdr:nvSpPr>
        <xdr:cNvPr id="981124" name="Line 67"/>
        <xdr:cNvSpPr>
          <a:spLocks noChangeShapeType="1"/>
        </xdr:cNvSpPr>
      </xdr:nvSpPr>
      <xdr:spPr bwMode="auto">
        <a:xfrm>
          <a:off x="4663440" y="112928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70</xdr:row>
      <xdr:rowOff>0</xdr:rowOff>
    </xdr:from>
    <xdr:to>
      <xdr:col>2</xdr:col>
      <xdr:colOff>30480</xdr:colOff>
      <xdr:row>72</xdr:row>
      <xdr:rowOff>0</xdr:rowOff>
    </xdr:to>
    <xdr:sp macro="" textlink="">
      <xdr:nvSpPr>
        <xdr:cNvPr id="981125" name="Line 73"/>
        <xdr:cNvSpPr>
          <a:spLocks noChangeShapeType="1"/>
        </xdr:cNvSpPr>
      </xdr:nvSpPr>
      <xdr:spPr bwMode="auto">
        <a:xfrm flipH="1" flipV="1">
          <a:off x="456438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70</xdr:row>
      <xdr:rowOff>0</xdr:rowOff>
    </xdr:from>
    <xdr:to>
      <xdr:col>2</xdr:col>
      <xdr:colOff>30480</xdr:colOff>
      <xdr:row>72</xdr:row>
      <xdr:rowOff>0</xdr:rowOff>
    </xdr:to>
    <xdr:sp macro="" textlink="">
      <xdr:nvSpPr>
        <xdr:cNvPr id="981126" name="Line 74"/>
        <xdr:cNvSpPr>
          <a:spLocks noChangeShapeType="1"/>
        </xdr:cNvSpPr>
      </xdr:nvSpPr>
      <xdr:spPr bwMode="auto">
        <a:xfrm flipH="1" flipV="1">
          <a:off x="456438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27" name="Line 75"/>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1128" name="Line 76"/>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29" name="Line 77"/>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1130" name="Line 78"/>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31" name="Line 82"/>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72</xdr:row>
      <xdr:rowOff>0</xdr:rowOff>
    </xdr:to>
    <xdr:sp macro="" textlink="">
      <xdr:nvSpPr>
        <xdr:cNvPr id="981132" name="Line 83"/>
        <xdr:cNvSpPr>
          <a:spLocks noChangeShapeType="1"/>
        </xdr:cNvSpPr>
      </xdr:nvSpPr>
      <xdr:spPr bwMode="auto">
        <a:xfrm flipH="1">
          <a:off x="14157960" y="990600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82</xdr:row>
      <xdr:rowOff>0</xdr:rowOff>
    </xdr:from>
    <xdr:to>
      <xdr:col>9</xdr:col>
      <xdr:colOff>0</xdr:colOff>
      <xdr:row>82</xdr:row>
      <xdr:rowOff>0</xdr:rowOff>
    </xdr:to>
    <xdr:sp macro="" textlink="">
      <xdr:nvSpPr>
        <xdr:cNvPr id="981133" name="Line 144"/>
        <xdr:cNvSpPr>
          <a:spLocks noChangeShapeType="1"/>
        </xdr:cNvSpPr>
      </xdr:nvSpPr>
      <xdr:spPr bwMode="auto">
        <a:xfrm>
          <a:off x="4663440" y="112928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34" name="Line 14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135"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73</xdr:row>
      <xdr:rowOff>0</xdr:rowOff>
    </xdr:from>
    <xdr:to>
      <xdr:col>2</xdr:col>
      <xdr:colOff>30480</xdr:colOff>
      <xdr:row>73</xdr:row>
      <xdr:rowOff>0</xdr:rowOff>
    </xdr:to>
    <xdr:sp macro="" textlink="">
      <xdr:nvSpPr>
        <xdr:cNvPr id="981136" name="Line 150"/>
        <xdr:cNvSpPr>
          <a:spLocks noChangeShapeType="1"/>
        </xdr:cNvSpPr>
      </xdr:nvSpPr>
      <xdr:spPr bwMode="auto">
        <a:xfrm flipH="1" flipV="1">
          <a:off x="456438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73</xdr:row>
      <xdr:rowOff>0</xdr:rowOff>
    </xdr:from>
    <xdr:to>
      <xdr:col>2</xdr:col>
      <xdr:colOff>30480</xdr:colOff>
      <xdr:row>73</xdr:row>
      <xdr:rowOff>0</xdr:rowOff>
    </xdr:to>
    <xdr:sp macro="" textlink="">
      <xdr:nvSpPr>
        <xdr:cNvPr id="981137" name="Line 151"/>
        <xdr:cNvSpPr>
          <a:spLocks noChangeShapeType="1"/>
        </xdr:cNvSpPr>
      </xdr:nvSpPr>
      <xdr:spPr bwMode="auto">
        <a:xfrm flipH="1" flipV="1">
          <a:off x="456438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0</xdr:colOff>
      <xdr:row>73</xdr:row>
      <xdr:rowOff>0</xdr:rowOff>
    </xdr:to>
    <xdr:sp macro="" textlink="">
      <xdr:nvSpPr>
        <xdr:cNvPr id="981138" name="Line 152"/>
        <xdr:cNvSpPr>
          <a:spLocks noChangeShapeType="1"/>
        </xdr:cNvSpPr>
      </xdr:nvSpPr>
      <xdr:spPr bwMode="auto">
        <a:xfrm flipH="1">
          <a:off x="1415796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981139" name="Line 153"/>
        <xdr:cNvSpPr>
          <a:spLocks noChangeShapeType="1"/>
        </xdr:cNvSpPr>
      </xdr:nvSpPr>
      <xdr:spPr bwMode="auto">
        <a:xfrm flipH="1">
          <a:off x="141579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0</xdr:colOff>
      <xdr:row>73</xdr:row>
      <xdr:rowOff>0</xdr:rowOff>
    </xdr:to>
    <xdr:sp macro="" textlink="">
      <xdr:nvSpPr>
        <xdr:cNvPr id="981140" name="Line 154"/>
        <xdr:cNvSpPr>
          <a:spLocks noChangeShapeType="1"/>
        </xdr:cNvSpPr>
      </xdr:nvSpPr>
      <xdr:spPr bwMode="auto">
        <a:xfrm flipH="1">
          <a:off x="1415796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981141" name="Line 155"/>
        <xdr:cNvSpPr>
          <a:spLocks noChangeShapeType="1"/>
        </xdr:cNvSpPr>
      </xdr:nvSpPr>
      <xdr:spPr bwMode="auto">
        <a:xfrm flipH="1">
          <a:off x="141579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81142" name="Line 157"/>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43" name="Line 15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0</xdr:colOff>
      <xdr:row>73</xdr:row>
      <xdr:rowOff>0</xdr:rowOff>
    </xdr:to>
    <xdr:sp macro="" textlink="">
      <xdr:nvSpPr>
        <xdr:cNvPr id="981144" name="Line 159"/>
        <xdr:cNvSpPr>
          <a:spLocks noChangeShapeType="1"/>
        </xdr:cNvSpPr>
      </xdr:nvSpPr>
      <xdr:spPr bwMode="auto">
        <a:xfrm flipH="1">
          <a:off x="1415796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0</xdr:colOff>
      <xdr:row>73</xdr:row>
      <xdr:rowOff>0</xdr:rowOff>
    </xdr:to>
    <xdr:sp macro="" textlink="">
      <xdr:nvSpPr>
        <xdr:cNvPr id="981145" name="Line 160"/>
        <xdr:cNvSpPr>
          <a:spLocks noChangeShapeType="1"/>
        </xdr:cNvSpPr>
      </xdr:nvSpPr>
      <xdr:spPr bwMode="auto">
        <a:xfrm flipH="1">
          <a:off x="14157960" y="105003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81146" name="Line 161"/>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47" name="Line 162"/>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148"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0</xdr:colOff>
      <xdr:row>87</xdr:row>
      <xdr:rowOff>0</xdr:rowOff>
    </xdr:to>
    <xdr:sp macro="" textlink="">
      <xdr:nvSpPr>
        <xdr:cNvPr id="981149" name="Line 164"/>
        <xdr:cNvSpPr>
          <a:spLocks noChangeShapeType="1"/>
        </xdr:cNvSpPr>
      </xdr:nvSpPr>
      <xdr:spPr bwMode="auto">
        <a:xfrm flipH="1">
          <a:off x="14157960" y="122834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50" name="Line 165"/>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73</xdr:row>
      <xdr:rowOff>0</xdr:rowOff>
    </xdr:from>
    <xdr:to>
      <xdr:col>1</xdr:col>
      <xdr:colOff>914400</xdr:colOff>
      <xdr:row>73</xdr:row>
      <xdr:rowOff>0</xdr:rowOff>
    </xdr:to>
    <xdr:sp macro="" textlink="">
      <xdr:nvSpPr>
        <xdr:cNvPr id="981151" name="Line 166"/>
        <xdr:cNvSpPr>
          <a:spLocks noChangeShapeType="1"/>
        </xdr:cNvSpPr>
      </xdr:nvSpPr>
      <xdr:spPr bwMode="auto">
        <a:xfrm flipH="1" flipV="1">
          <a:off x="27279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87</xdr:row>
      <xdr:rowOff>0</xdr:rowOff>
    </xdr:from>
    <xdr:to>
      <xdr:col>1</xdr:col>
      <xdr:colOff>914400</xdr:colOff>
      <xdr:row>87</xdr:row>
      <xdr:rowOff>0</xdr:rowOff>
    </xdr:to>
    <xdr:sp macro="" textlink="">
      <xdr:nvSpPr>
        <xdr:cNvPr id="981152" name="Line 167"/>
        <xdr:cNvSpPr>
          <a:spLocks noChangeShapeType="1"/>
        </xdr:cNvSpPr>
      </xdr:nvSpPr>
      <xdr:spPr bwMode="auto">
        <a:xfrm flipH="1" flipV="1">
          <a:off x="272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85</xdr:row>
      <xdr:rowOff>0</xdr:rowOff>
    </xdr:from>
    <xdr:to>
      <xdr:col>1</xdr:col>
      <xdr:colOff>914400</xdr:colOff>
      <xdr:row>85</xdr:row>
      <xdr:rowOff>0</xdr:rowOff>
    </xdr:to>
    <xdr:sp macro="" textlink="">
      <xdr:nvSpPr>
        <xdr:cNvPr id="981153" name="Line 170"/>
        <xdr:cNvSpPr>
          <a:spLocks noChangeShapeType="1"/>
        </xdr:cNvSpPr>
      </xdr:nvSpPr>
      <xdr:spPr bwMode="auto">
        <a:xfrm flipH="1" flipV="1">
          <a:off x="272796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85</xdr:row>
      <xdr:rowOff>0</xdr:rowOff>
    </xdr:from>
    <xdr:to>
      <xdr:col>1</xdr:col>
      <xdr:colOff>914400</xdr:colOff>
      <xdr:row>85</xdr:row>
      <xdr:rowOff>0</xdr:rowOff>
    </xdr:to>
    <xdr:sp macro="" textlink="">
      <xdr:nvSpPr>
        <xdr:cNvPr id="981154" name="Line 171"/>
        <xdr:cNvSpPr>
          <a:spLocks noChangeShapeType="1"/>
        </xdr:cNvSpPr>
      </xdr:nvSpPr>
      <xdr:spPr bwMode="auto">
        <a:xfrm flipH="1" flipV="1">
          <a:off x="272796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55" name="Line 19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56" name="Line 19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108</xdr:row>
      <xdr:rowOff>106680</xdr:rowOff>
    </xdr:from>
    <xdr:to>
      <xdr:col>1</xdr:col>
      <xdr:colOff>899160</xdr:colOff>
      <xdr:row>109</xdr:row>
      <xdr:rowOff>0</xdr:rowOff>
    </xdr:to>
    <xdr:sp macro="" textlink="">
      <xdr:nvSpPr>
        <xdr:cNvPr id="981157" name="Line 212"/>
        <xdr:cNvSpPr>
          <a:spLocks noChangeShapeType="1"/>
        </xdr:cNvSpPr>
      </xdr:nvSpPr>
      <xdr:spPr bwMode="auto">
        <a:xfrm flipH="1" flipV="1">
          <a:off x="2727960" y="14264640"/>
          <a:ext cx="1524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58" name="Line 10"/>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159" name="Line 24"/>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60" name="Line 14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161" name="Line 163"/>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162" name="Line 9"/>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163"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0</xdr:colOff>
      <xdr:row>81</xdr:row>
      <xdr:rowOff>0</xdr:rowOff>
    </xdr:to>
    <xdr:sp macro="" textlink="">
      <xdr:nvSpPr>
        <xdr:cNvPr id="981164" name="Line 18"/>
        <xdr:cNvSpPr>
          <a:spLocks noChangeShapeType="1"/>
        </xdr:cNvSpPr>
      </xdr:nvSpPr>
      <xdr:spPr bwMode="auto">
        <a:xfrm flipH="1">
          <a:off x="14157960" y="110947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165" name="Line 19"/>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166" name="Line 23"/>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167"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0</xdr:colOff>
      <xdr:row>81</xdr:row>
      <xdr:rowOff>0</xdr:rowOff>
    </xdr:to>
    <xdr:sp macro="" textlink="">
      <xdr:nvSpPr>
        <xdr:cNvPr id="981168" name="Line 25"/>
        <xdr:cNvSpPr>
          <a:spLocks noChangeShapeType="1"/>
        </xdr:cNvSpPr>
      </xdr:nvSpPr>
      <xdr:spPr bwMode="auto">
        <a:xfrm flipH="1">
          <a:off x="14157960" y="110947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169" name="Line 26"/>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9</xdr:col>
      <xdr:colOff>0</xdr:colOff>
      <xdr:row>101</xdr:row>
      <xdr:rowOff>0</xdr:rowOff>
    </xdr:to>
    <xdr:sp macro="" textlink="">
      <xdr:nvSpPr>
        <xdr:cNvPr id="981170" name="Line 33"/>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72</xdr:row>
      <xdr:rowOff>0</xdr:rowOff>
    </xdr:from>
    <xdr:to>
      <xdr:col>2</xdr:col>
      <xdr:colOff>30480</xdr:colOff>
      <xdr:row>76</xdr:row>
      <xdr:rowOff>0</xdr:rowOff>
    </xdr:to>
    <xdr:sp macro="" textlink="">
      <xdr:nvSpPr>
        <xdr:cNvPr id="981171" name="Line 39"/>
        <xdr:cNvSpPr>
          <a:spLocks noChangeShapeType="1"/>
        </xdr:cNvSpPr>
      </xdr:nvSpPr>
      <xdr:spPr bwMode="auto">
        <a:xfrm flipH="1" flipV="1">
          <a:off x="456438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72</xdr:row>
      <xdr:rowOff>0</xdr:rowOff>
    </xdr:from>
    <xdr:to>
      <xdr:col>2</xdr:col>
      <xdr:colOff>30480</xdr:colOff>
      <xdr:row>76</xdr:row>
      <xdr:rowOff>0</xdr:rowOff>
    </xdr:to>
    <xdr:sp macro="" textlink="">
      <xdr:nvSpPr>
        <xdr:cNvPr id="981172" name="Line 40"/>
        <xdr:cNvSpPr>
          <a:spLocks noChangeShapeType="1"/>
        </xdr:cNvSpPr>
      </xdr:nvSpPr>
      <xdr:spPr bwMode="auto">
        <a:xfrm flipH="1" flipV="1">
          <a:off x="456438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73" name="Line 41"/>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1174" name="Line 42"/>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75" name="Line 43"/>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1176" name="Line 44"/>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77" name="Line 48"/>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78" name="Line 49"/>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9</xdr:col>
      <xdr:colOff>0</xdr:colOff>
      <xdr:row>101</xdr:row>
      <xdr:rowOff>0</xdr:rowOff>
    </xdr:to>
    <xdr:sp macro="" textlink="">
      <xdr:nvSpPr>
        <xdr:cNvPr id="981179" name="Line 67"/>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72</xdr:row>
      <xdr:rowOff>0</xdr:rowOff>
    </xdr:from>
    <xdr:to>
      <xdr:col>2</xdr:col>
      <xdr:colOff>30480</xdr:colOff>
      <xdr:row>76</xdr:row>
      <xdr:rowOff>0</xdr:rowOff>
    </xdr:to>
    <xdr:sp macro="" textlink="">
      <xdr:nvSpPr>
        <xdr:cNvPr id="981180" name="Line 73"/>
        <xdr:cNvSpPr>
          <a:spLocks noChangeShapeType="1"/>
        </xdr:cNvSpPr>
      </xdr:nvSpPr>
      <xdr:spPr bwMode="auto">
        <a:xfrm flipH="1" flipV="1">
          <a:off x="456438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72</xdr:row>
      <xdr:rowOff>0</xdr:rowOff>
    </xdr:from>
    <xdr:to>
      <xdr:col>2</xdr:col>
      <xdr:colOff>30480</xdr:colOff>
      <xdr:row>76</xdr:row>
      <xdr:rowOff>0</xdr:rowOff>
    </xdr:to>
    <xdr:sp macro="" textlink="">
      <xdr:nvSpPr>
        <xdr:cNvPr id="981181" name="Line 74"/>
        <xdr:cNvSpPr>
          <a:spLocks noChangeShapeType="1"/>
        </xdr:cNvSpPr>
      </xdr:nvSpPr>
      <xdr:spPr bwMode="auto">
        <a:xfrm flipH="1" flipV="1">
          <a:off x="456438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82" name="Line 75"/>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1183" name="Line 76"/>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84" name="Line 77"/>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1185" name="Line 78"/>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86" name="Line 82"/>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0</xdr:colOff>
      <xdr:row>76</xdr:row>
      <xdr:rowOff>0</xdr:rowOff>
    </xdr:to>
    <xdr:sp macro="" textlink="">
      <xdr:nvSpPr>
        <xdr:cNvPr id="981187" name="Line 83"/>
        <xdr:cNvSpPr>
          <a:spLocks noChangeShapeType="1"/>
        </xdr:cNvSpPr>
      </xdr:nvSpPr>
      <xdr:spPr bwMode="auto">
        <a:xfrm flipH="1">
          <a:off x="14157960" y="1030224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101</xdr:row>
      <xdr:rowOff>0</xdr:rowOff>
    </xdr:from>
    <xdr:to>
      <xdr:col>9</xdr:col>
      <xdr:colOff>0</xdr:colOff>
      <xdr:row>101</xdr:row>
      <xdr:rowOff>0</xdr:rowOff>
    </xdr:to>
    <xdr:sp macro="" textlink="">
      <xdr:nvSpPr>
        <xdr:cNvPr id="981188" name="Line 144"/>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189" name="Line 14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1190"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92</xdr:row>
      <xdr:rowOff>0</xdr:rowOff>
    </xdr:from>
    <xdr:to>
      <xdr:col>2</xdr:col>
      <xdr:colOff>30480</xdr:colOff>
      <xdr:row>92</xdr:row>
      <xdr:rowOff>0</xdr:rowOff>
    </xdr:to>
    <xdr:sp macro="" textlink="">
      <xdr:nvSpPr>
        <xdr:cNvPr id="981191" name="Line 150"/>
        <xdr:cNvSpPr>
          <a:spLocks noChangeShapeType="1"/>
        </xdr:cNvSpPr>
      </xdr:nvSpPr>
      <xdr:spPr bwMode="auto">
        <a:xfrm flipH="1" flipV="1">
          <a:off x="456438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92</xdr:row>
      <xdr:rowOff>0</xdr:rowOff>
    </xdr:from>
    <xdr:to>
      <xdr:col>2</xdr:col>
      <xdr:colOff>30480</xdr:colOff>
      <xdr:row>92</xdr:row>
      <xdr:rowOff>0</xdr:rowOff>
    </xdr:to>
    <xdr:sp macro="" textlink="">
      <xdr:nvSpPr>
        <xdr:cNvPr id="981192" name="Line 151"/>
        <xdr:cNvSpPr>
          <a:spLocks noChangeShapeType="1"/>
        </xdr:cNvSpPr>
      </xdr:nvSpPr>
      <xdr:spPr bwMode="auto">
        <a:xfrm flipH="1" flipV="1">
          <a:off x="456438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81193" name="Line 152"/>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981194" name="Line 153"/>
        <xdr:cNvSpPr>
          <a:spLocks noChangeShapeType="1"/>
        </xdr:cNvSpPr>
      </xdr:nvSpPr>
      <xdr:spPr bwMode="auto">
        <a:xfrm flipH="1">
          <a:off x="141579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81195" name="Line 154"/>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981196" name="Line 155"/>
        <xdr:cNvSpPr>
          <a:spLocks noChangeShapeType="1"/>
        </xdr:cNvSpPr>
      </xdr:nvSpPr>
      <xdr:spPr bwMode="auto">
        <a:xfrm flipH="1">
          <a:off x="141579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70</xdr:row>
      <xdr:rowOff>0</xdr:rowOff>
    </xdr:to>
    <xdr:sp macro="" textlink="">
      <xdr:nvSpPr>
        <xdr:cNvPr id="981197" name="Line 157"/>
        <xdr:cNvSpPr>
          <a:spLocks noChangeShapeType="1"/>
        </xdr:cNvSpPr>
      </xdr:nvSpPr>
      <xdr:spPr bwMode="auto">
        <a:xfrm flipH="1">
          <a:off x="14157960" y="9906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198" name="Line 15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81199" name="Line 159"/>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0</xdr:colOff>
      <xdr:row>92</xdr:row>
      <xdr:rowOff>0</xdr:rowOff>
    </xdr:to>
    <xdr:sp macro="" textlink="">
      <xdr:nvSpPr>
        <xdr:cNvPr id="981200" name="Line 160"/>
        <xdr:cNvSpPr>
          <a:spLocks noChangeShapeType="1"/>
        </xdr:cNvSpPr>
      </xdr:nvSpPr>
      <xdr:spPr bwMode="auto">
        <a:xfrm flipH="1">
          <a:off x="14157960" y="132740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70</xdr:row>
      <xdr:rowOff>0</xdr:rowOff>
    </xdr:to>
    <xdr:sp macro="" textlink="">
      <xdr:nvSpPr>
        <xdr:cNvPr id="981201" name="Line 161"/>
        <xdr:cNvSpPr>
          <a:spLocks noChangeShapeType="1"/>
        </xdr:cNvSpPr>
      </xdr:nvSpPr>
      <xdr:spPr bwMode="auto">
        <a:xfrm flipH="1">
          <a:off x="14157960" y="9906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02" name="Line 162"/>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1203"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0</xdr:colOff>
      <xdr:row>70</xdr:row>
      <xdr:rowOff>0</xdr:rowOff>
    </xdr:to>
    <xdr:sp macro="" textlink="">
      <xdr:nvSpPr>
        <xdr:cNvPr id="981204" name="Line 164"/>
        <xdr:cNvSpPr>
          <a:spLocks noChangeShapeType="1"/>
        </xdr:cNvSpPr>
      </xdr:nvSpPr>
      <xdr:spPr bwMode="auto">
        <a:xfrm flipH="1">
          <a:off x="14157960" y="99060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05" name="Line 165"/>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121</xdr:row>
      <xdr:rowOff>0</xdr:rowOff>
    </xdr:from>
    <xdr:to>
      <xdr:col>1</xdr:col>
      <xdr:colOff>914400</xdr:colOff>
      <xdr:row>121</xdr:row>
      <xdr:rowOff>0</xdr:rowOff>
    </xdr:to>
    <xdr:sp macro="" textlink="">
      <xdr:nvSpPr>
        <xdr:cNvPr id="981206" name="Line 166"/>
        <xdr:cNvSpPr>
          <a:spLocks noChangeShapeType="1"/>
        </xdr:cNvSpPr>
      </xdr:nvSpPr>
      <xdr:spPr bwMode="auto">
        <a:xfrm flipH="1" flipV="1">
          <a:off x="2727960" y="97078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85</xdr:row>
      <xdr:rowOff>0</xdr:rowOff>
    </xdr:from>
    <xdr:to>
      <xdr:col>1</xdr:col>
      <xdr:colOff>914400</xdr:colOff>
      <xdr:row>85</xdr:row>
      <xdr:rowOff>0</xdr:rowOff>
    </xdr:to>
    <xdr:sp macro="" textlink="">
      <xdr:nvSpPr>
        <xdr:cNvPr id="981207" name="Line 167"/>
        <xdr:cNvSpPr>
          <a:spLocks noChangeShapeType="1"/>
        </xdr:cNvSpPr>
      </xdr:nvSpPr>
      <xdr:spPr bwMode="auto">
        <a:xfrm flipH="1" flipV="1">
          <a:off x="2727960" y="118872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84</xdr:row>
      <xdr:rowOff>0</xdr:rowOff>
    </xdr:from>
    <xdr:to>
      <xdr:col>1</xdr:col>
      <xdr:colOff>914400</xdr:colOff>
      <xdr:row>84</xdr:row>
      <xdr:rowOff>0</xdr:rowOff>
    </xdr:to>
    <xdr:sp macro="" textlink="">
      <xdr:nvSpPr>
        <xdr:cNvPr id="981208" name="Line 170"/>
        <xdr:cNvSpPr>
          <a:spLocks noChangeShapeType="1"/>
        </xdr:cNvSpPr>
      </xdr:nvSpPr>
      <xdr:spPr bwMode="auto">
        <a:xfrm flipH="1" flipV="1">
          <a:off x="2727960" y="11689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883920</xdr:colOff>
      <xdr:row>84</xdr:row>
      <xdr:rowOff>0</xdr:rowOff>
    </xdr:from>
    <xdr:to>
      <xdr:col>1</xdr:col>
      <xdr:colOff>914400</xdr:colOff>
      <xdr:row>84</xdr:row>
      <xdr:rowOff>0</xdr:rowOff>
    </xdr:to>
    <xdr:sp macro="" textlink="">
      <xdr:nvSpPr>
        <xdr:cNvPr id="981209" name="Line 171"/>
        <xdr:cNvSpPr>
          <a:spLocks noChangeShapeType="1"/>
        </xdr:cNvSpPr>
      </xdr:nvSpPr>
      <xdr:spPr bwMode="auto">
        <a:xfrm flipH="1" flipV="1">
          <a:off x="2727960" y="116890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10" name="Line 19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11" name="Line 19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212" name="Line 10"/>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213" name="Line 24"/>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14" name="Line 14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15" name="Line 163"/>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81216" name="Line 11"/>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81217" name="Line 12"/>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18" name="Line 13"/>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1219" name="Line 14"/>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20" name="Line 15"/>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1221" name="Line 16"/>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22" name="Line 20"/>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23" name="Line 21"/>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113</xdr:row>
      <xdr:rowOff>121920</xdr:rowOff>
    </xdr:from>
    <xdr:to>
      <xdr:col>10</xdr:col>
      <xdr:colOff>0</xdr:colOff>
      <xdr:row>114</xdr:row>
      <xdr:rowOff>0</xdr:rowOff>
    </xdr:to>
    <xdr:sp macro="" textlink="">
      <xdr:nvSpPr>
        <xdr:cNvPr id="981224" name="Line 22"/>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81225" name="Line 214"/>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106</xdr:row>
      <xdr:rowOff>0</xdr:rowOff>
    </xdr:from>
    <xdr:to>
      <xdr:col>2</xdr:col>
      <xdr:colOff>30480</xdr:colOff>
      <xdr:row>106</xdr:row>
      <xdr:rowOff>0</xdr:rowOff>
    </xdr:to>
    <xdr:sp macro="" textlink="">
      <xdr:nvSpPr>
        <xdr:cNvPr id="981226" name="Line 215"/>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27" name="Line 216"/>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1228" name="Line 217"/>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29" name="Line 218"/>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1230" name="Line 219"/>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31" name="Line 220"/>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0</xdr:colOff>
      <xdr:row>106</xdr:row>
      <xdr:rowOff>0</xdr:rowOff>
    </xdr:to>
    <xdr:sp macro="" textlink="">
      <xdr:nvSpPr>
        <xdr:cNvPr id="981232" name="Line 221"/>
        <xdr:cNvSpPr>
          <a:spLocks noChangeShapeType="1"/>
        </xdr:cNvSpPr>
      </xdr:nvSpPr>
      <xdr:spPr bwMode="auto">
        <a:xfrm flipH="1">
          <a:off x="1415796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233" name="Line 10"/>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1234" name="Line 24"/>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235" name="Line 14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1236" name="Line 163"/>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237" name="Line 10"/>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1238" name="Line 24"/>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39" name="Line 14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1240" name="Line 163"/>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24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24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24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24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45" name="Line 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246"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247"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48" name="Line 3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49" name="Line 72"/>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250"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251"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25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25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25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25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56" name="Line 204"/>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257"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58" name="Line 206"/>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259"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0" name="Line 20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1" name="Line 209"/>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262"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3" name="Line 21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4"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5"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66"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267"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268"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1269"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1270"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71"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72"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273"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274" name="Line 10"/>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275" name="Line 2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276" name="Line 14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277" name="Line 16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278"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279"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280"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281"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28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28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28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28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286" name="Line 200"/>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287" name="Line 201"/>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288" name="Line 202"/>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289" name="Line 203"/>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290"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291"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292"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293"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294"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295"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296"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297"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298"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299"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300"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301"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302"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303"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304"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305"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306"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307"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308"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309"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310"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311"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312"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313"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31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31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31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31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1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1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2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2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32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32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32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32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32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32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32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32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33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33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33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33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33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33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33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33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33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33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34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34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34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34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34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34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34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34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34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34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35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35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35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35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35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35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35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35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358"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359"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360"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361"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362"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363"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364"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365"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366" name="Line 10"/>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367" name="Line 24"/>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1368" name="Line 149"/>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1369" name="Line 163"/>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7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7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7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37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57</xdr:row>
      <xdr:rowOff>0</xdr:rowOff>
    </xdr:from>
    <xdr:to>
      <xdr:col>1</xdr:col>
      <xdr:colOff>899160</xdr:colOff>
      <xdr:row>57</xdr:row>
      <xdr:rowOff>106680</xdr:rowOff>
    </xdr:to>
    <xdr:sp macro="" textlink="">
      <xdr:nvSpPr>
        <xdr:cNvPr id="981374" name="Line 31"/>
        <xdr:cNvSpPr>
          <a:spLocks noChangeShapeType="1"/>
        </xdr:cNvSpPr>
      </xdr:nvSpPr>
      <xdr:spPr bwMode="auto">
        <a:xfrm flipH="1" flipV="1">
          <a:off x="2712720" y="75285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52</xdr:row>
      <xdr:rowOff>0</xdr:rowOff>
    </xdr:from>
    <xdr:to>
      <xdr:col>10</xdr:col>
      <xdr:colOff>22860</xdr:colOff>
      <xdr:row>52</xdr:row>
      <xdr:rowOff>0</xdr:rowOff>
    </xdr:to>
    <xdr:sp macro="" textlink="">
      <xdr:nvSpPr>
        <xdr:cNvPr id="981375" name="Line 172"/>
        <xdr:cNvSpPr>
          <a:spLocks noChangeShapeType="1"/>
        </xdr:cNvSpPr>
      </xdr:nvSpPr>
      <xdr:spPr bwMode="auto">
        <a:xfrm>
          <a:off x="4686300" y="653796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1376" name="Line 173"/>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23</xdr:row>
      <xdr:rowOff>0</xdr:rowOff>
    </xdr:from>
    <xdr:to>
      <xdr:col>2</xdr:col>
      <xdr:colOff>30480</xdr:colOff>
      <xdr:row>24</xdr:row>
      <xdr:rowOff>0</xdr:rowOff>
    </xdr:to>
    <xdr:sp macro="" textlink="">
      <xdr:nvSpPr>
        <xdr:cNvPr id="981377" name="Line 174"/>
        <xdr:cNvSpPr>
          <a:spLocks noChangeShapeType="1"/>
        </xdr:cNvSpPr>
      </xdr:nvSpPr>
      <xdr:spPr bwMode="auto">
        <a:xfrm flipH="1" flipV="1">
          <a:off x="4564380" y="2971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22860</xdr:colOff>
      <xdr:row>24</xdr:row>
      <xdr:rowOff>0</xdr:rowOff>
    </xdr:to>
    <xdr:sp macro="" textlink="">
      <xdr:nvSpPr>
        <xdr:cNvPr id="981378" name="Line 175"/>
        <xdr:cNvSpPr>
          <a:spLocks noChangeShapeType="1"/>
        </xdr:cNvSpPr>
      </xdr:nvSpPr>
      <xdr:spPr bwMode="auto">
        <a:xfrm flipH="1">
          <a:off x="14157960" y="2971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81379" name="Line 176"/>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81380" name="Line 177"/>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81" name="Line 178"/>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382" name="Line 179"/>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83" name="Line 180"/>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384" name="Line 18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1385" name="Line 182"/>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86" name="Line 183"/>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87" name="Line 184"/>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1388" name="Line 186"/>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23</xdr:row>
      <xdr:rowOff>0</xdr:rowOff>
    </xdr:from>
    <xdr:to>
      <xdr:col>2</xdr:col>
      <xdr:colOff>30480</xdr:colOff>
      <xdr:row>24</xdr:row>
      <xdr:rowOff>0</xdr:rowOff>
    </xdr:to>
    <xdr:sp macro="" textlink="">
      <xdr:nvSpPr>
        <xdr:cNvPr id="981389" name="Line 187"/>
        <xdr:cNvSpPr>
          <a:spLocks noChangeShapeType="1"/>
        </xdr:cNvSpPr>
      </xdr:nvSpPr>
      <xdr:spPr bwMode="auto">
        <a:xfrm flipH="1" flipV="1">
          <a:off x="4564380" y="2971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22860</xdr:colOff>
      <xdr:row>24</xdr:row>
      <xdr:rowOff>0</xdr:rowOff>
    </xdr:to>
    <xdr:sp macro="" textlink="">
      <xdr:nvSpPr>
        <xdr:cNvPr id="981390" name="Line 188"/>
        <xdr:cNvSpPr>
          <a:spLocks noChangeShapeType="1"/>
        </xdr:cNvSpPr>
      </xdr:nvSpPr>
      <xdr:spPr bwMode="auto">
        <a:xfrm flipH="1">
          <a:off x="14157960" y="2971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81391" name="Line 189"/>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31</xdr:row>
      <xdr:rowOff>0</xdr:rowOff>
    </xdr:from>
    <xdr:to>
      <xdr:col>2</xdr:col>
      <xdr:colOff>30480</xdr:colOff>
      <xdr:row>32</xdr:row>
      <xdr:rowOff>0</xdr:rowOff>
    </xdr:to>
    <xdr:sp macro="" textlink="">
      <xdr:nvSpPr>
        <xdr:cNvPr id="981392" name="Line 190"/>
        <xdr:cNvSpPr>
          <a:spLocks noChangeShapeType="1"/>
        </xdr:cNvSpPr>
      </xdr:nvSpPr>
      <xdr:spPr bwMode="auto">
        <a:xfrm flipH="1" flipV="1">
          <a:off x="4564380" y="3566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93" name="Line 191"/>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394" name="Line 19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95" name="Line 193"/>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396" name="Line 194"/>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1397" name="Line 195"/>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98" name="Line 196"/>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0</xdr:colOff>
      <xdr:row>32</xdr:row>
      <xdr:rowOff>0</xdr:rowOff>
    </xdr:to>
    <xdr:sp macro="" textlink="">
      <xdr:nvSpPr>
        <xdr:cNvPr id="981399" name="Line 197"/>
        <xdr:cNvSpPr>
          <a:spLocks noChangeShapeType="1"/>
        </xdr:cNvSpPr>
      </xdr:nvSpPr>
      <xdr:spPr bwMode="auto">
        <a:xfrm flipH="1">
          <a:off x="14157960" y="3566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40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40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40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40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27</xdr:row>
      <xdr:rowOff>99060</xdr:rowOff>
    </xdr:from>
    <xdr:to>
      <xdr:col>1</xdr:col>
      <xdr:colOff>899160</xdr:colOff>
      <xdr:row>28</xdr:row>
      <xdr:rowOff>0</xdr:rowOff>
    </xdr:to>
    <xdr:sp macro="" textlink="">
      <xdr:nvSpPr>
        <xdr:cNvPr id="981404" name="Line 212"/>
        <xdr:cNvSpPr>
          <a:spLocks noChangeShapeType="1"/>
        </xdr:cNvSpPr>
      </xdr:nvSpPr>
      <xdr:spPr bwMode="auto">
        <a:xfrm flipH="1" flipV="1">
          <a:off x="2712720" y="326898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05"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06"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07"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08"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0</xdr:colOff>
      <xdr:row>57</xdr:row>
      <xdr:rowOff>106680</xdr:rowOff>
    </xdr:to>
    <xdr:sp macro="" textlink="">
      <xdr:nvSpPr>
        <xdr:cNvPr id="981409" name="Line 22"/>
        <xdr:cNvSpPr>
          <a:spLocks noChangeShapeType="1"/>
        </xdr:cNvSpPr>
      </xdr:nvSpPr>
      <xdr:spPr bwMode="auto">
        <a:xfrm flipH="1">
          <a:off x="14157960" y="752856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121920</xdr:rowOff>
    </xdr:from>
    <xdr:to>
      <xdr:col>10</xdr:col>
      <xdr:colOff>0</xdr:colOff>
      <xdr:row>41</xdr:row>
      <xdr:rowOff>0</xdr:rowOff>
    </xdr:to>
    <xdr:sp macro="" textlink="">
      <xdr:nvSpPr>
        <xdr:cNvPr id="981410" name="Line 2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11"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12"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13"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414"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59</xdr:row>
      <xdr:rowOff>0</xdr:rowOff>
    </xdr:from>
    <xdr:to>
      <xdr:col>10</xdr:col>
      <xdr:colOff>0</xdr:colOff>
      <xdr:row>59</xdr:row>
      <xdr:rowOff>0</xdr:rowOff>
    </xdr:to>
    <xdr:sp macro="" textlink="">
      <xdr:nvSpPr>
        <xdr:cNvPr id="981415" name="Line 1"/>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16" name="Line 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7620</xdr:colOff>
      <xdr:row>59</xdr:row>
      <xdr:rowOff>0</xdr:rowOff>
    </xdr:to>
    <xdr:sp macro="" textlink="">
      <xdr:nvSpPr>
        <xdr:cNvPr id="981417" name="Line 10"/>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18" name="Line 18"/>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19" name="Line 1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0</xdr:colOff>
      <xdr:row>42</xdr:row>
      <xdr:rowOff>106680</xdr:rowOff>
    </xdr:to>
    <xdr:sp macro="" textlink="">
      <xdr:nvSpPr>
        <xdr:cNvPr id="981420" name="Line 2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21" name="Line 2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7620</xdr:colOff>
      <xdr:row>59</xdr:row>
      <xdr:rowOff>0</xdr:rowOff>
    </xdr:to>
    <xdr:sp macro="" textlink="">
      <xdr:nvSpPr>
        <xdr:cNvPr id="981422" name="Line 24"/>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23" name="Line 25"/>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24" name="Line 26"/>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25" name="Line 27"/>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36</xdr:row>
      <xdr:rowOff>0</xdr:rowOff>
    </xdr:from>
    <xdr:to>
      <xdr:col>1</xdr:col>
      <xdr:colOff>1036320</xdr:colOff>
      <xdr:row>36</xdr:row>
      <xdr:rowOff>106680</xdr:rowOff>
    </xdr:to>
    <xdr:sp macro="" textlink="">
      <xdr:nvSpPr>
        <xdr:cNvPr id="981426" name="Line 28"/>
        <xdr:cNvSpPr>
          <a:spLocks noChangeShapeType="1"/>
        </xdr:cNvSpPr>
      </xdr:nvSpPr>
      <xdr:spPr bwMode="auto">
        <a:xfrm flipH="1" flipV="1">
          <a:off x="2842260" y="396240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48</xdr:row>
      <xdr:rowOff>0</xdr:rowOff>
    </xdr:from>
    <xdr:to>
      <xdr:col>1</xdr:col>
      <xdr:colOff>1036320</xdr:colOff>
      <xdr:row>49</xdr:row>
      <xdr:rowOff>0</xdr:rowOff>
    </xdr:to>
    <xdr:sp macro="" textlink="">
      <xdr:nvSpPr>
        <xdr:cNvPr id="981427" name="Line 29"/>
        <xdr:cNvSpPr>
          <a:spLocks noChangeShapeType="1"/>
        </xdr:cNvSpPr>
      </xdr:nvSpPr>
      <xdr:spPr bwMode="auto">
        <a:xfrm flipH="1" flipV="1">
          <a:off x="2842260" y="534924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59</xdr:row>
      <xdr:rowOff>0</xdr:rowOff>
    </xdr:from>
    <xdr:to>
      <xdr:col>10</xdr:col>
      <xdr:colOff>0</xdr:colOff>
      <xdr:row>59</xdr:row>
      <xdr:rowOff>0</xdr:rowOff>
    </xdr:to>
    <xdr:sp macro="" textlink="">
      <xdr:nvSpPr>
        <xdr:cNvPr id="981428" name="Line 33"/>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29" name="Line 39"/>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30" name="Line 40"/>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31" name="Line 41"/>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32" name="Line 42"/>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33" name="Line 43"/>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34" name="Line 4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35" name="Line 48"/>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36" name="Line 49"/>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59</xdr:row>
      <xdr:rowOff>0</xdr:rowOff>
    </xdr:from>
    <xdr:to>
      <xdr:col>10</xdr:col>
      <xdr:colOff>0</xdr:colOff>
      <xdr:row>59</xdr:row>
      <xdr:rowOff>0</xdr:rowOff>
    </xdr:to>
    <xdr:sp macro="" textlink="">
      <xdr:nvSpPr>
        <xdr:cNvPr id="981437" name="Line 67"/>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38" name="Line 73"/>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39" name="Line 74"/>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40" name="Line 75"/>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41" name="Line 76"/>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42" name="Line 77"/>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43" name="Line 78"/>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44" name="Line 82"/>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45" name="Line 83"/>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59</xdr:row>
      <xdr:rowOff>0</xdr:rowOff>
    </xdr:from>
    <xdr:to>
      <xdr:col>10</xdr:col>
      <xdr:colOff>0</xdr:colOff>
      <xdr:row>59</xdr:row>
      <xdr:rowOff>0</xdr:rowOff>
    </xdr:to>
    <xdr:sp macro="" textlink="">
      <xdr:nvSpPr>
        <xdr:cNvPr id="981446" name="Line 144"/>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47" name="Line 148"/>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7620</xdr:colOff>
      <xdr:row>59</xdr:row>
      <xdr:rowOff>0</xdr:rowOff>
    </xdr:to>
    <xdr:sp macro="" textlink="">
      <xdr:nvSpPr>
        <xdr:cNvPr id="981448" name="Line 149"/>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49" name="Line 150"/>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50" name="Line 151"/>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1" name="Line 152"/>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52" name="Line 15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3" name="Line 154"/>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54" name="Line 155"/>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5" name="Line 157"/>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56" name="Line 158"/>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7" name="Line 159"/>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8" name="Line 160"/>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59" name="Line 161"/>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60" name="Line 162"/>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7620</xdr:colOff>
      <xdr:row>59</xdr:row>
      <xdr:rowOff>0</xdr:rowOff>
    </xdr:to>
    <xdr:sp macro="" textlink="">
      <xdr:nvSpPr>
        <xdr:cNvPr id="981461" name="Line 163"/>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62" name="Line 164"/>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63" name="Line 165"/>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64" name="Line 166"/>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65" name="Line 167"/>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43</xdr:row>
      <xdr:rowOff>0</xdr:rowOff>
    </xdr:from>
    <xdr:to>
      <xdr:col>1</xdr:col>
      <xdr:colOff>1036320</xdr:colOff>
      <xdr:row>43</xdr:row>
      <xdr:rowOff>106680</xdr:rowOff>
    </xdr:to>
    <xdr:sp macro="" textlink="">
      <xdr:nvSpPr>
        <xdr:cNvPr id="981466" name="Line 168"/>
        <xdr:cNvSpPr>
          <a:spLocks noChangeShapeType="1"/>
        </xdr:cNvSpPr>
      </xdr:nvSpPr>
      <xdr:spPr bwMode="auto">
        <a:xfrm flipH="1" flipV="1">
          <a:off x="2842260" y="455676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29</xdr:row>
      <xdr:rowOff>106680</xdr:rowOff>
    </xdr:from>
    <xdr:to>
      <xdr:col>1</xdr:col>
      <xdr:colOff>1036320</xdr:colOff>
      <xdr:row>30</xdr:row>
      <xdr:rowOff>0</xdr:rowOff>
    </xdr:to>
    <xdr:sp macro="" textlink="">
      <xdr:nvSpPr>
        <xdr:cNvPr id="981467" name="Line 169"/>
        <xdr:cNvSpPr>
          <a:spLocks noChangeShapeType="1"/>
        </xdr:cNvSpPr>
      </xdr:nvSpPr>
      <xdr:spPr bwMode="auto">
        <a:xfrm flipH="1" flipV="1">
          <a:off x="2842260" y="35661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68" name="Line 170"/>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69" name="Line 171"/>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56</xdr:row>
      <xdr:rowOff>0</xdr:rowOff>
    </xdr:from>
    <xdr:to>
      <xdr:col>10</xdr:col>
      <xdr:colOff>0</xdr:colOff>
      <xdr:row>56</xdr:row>
      <xdr:rowOff>0</xdr:rowOff>
    </xdr:to>
    <xdr:sp macro="" textlink="">
      <xdr:nvSpPr>
        <xdr:cNvPr id="981470" name="Line 172"/>
        <xdr:cNvSpPr>
          <a:spLocks noChangeShapeType="1"/>
        </xdr:cNvSpPr>
      </xdr:nvSpPr>
      <xdr:spPr bwMode="auto">
        <a:xfrm>
          <a:off x="4686300" y="733044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71" name="Line 173"/>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72" name="Line 174"/>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73" name="Line 175"/>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74" name="Line 182"/>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56</xdr:row>
      <xdr:rowOff>0</xdr:rowOff>
    </xdr:from>
    <xdr:to>
      <xdr:col>10</xdr:col>
      <xdr:colOff>0</xdr:colOff>
      <xdr:row>56</xdr:row>
      <xdr:rowOff>0</xdr:rowOff>
    </xdr:to>
    <xdr:sp macro="" textlink="">
      <xdr:nvSpPr>
        <xdr:cNvPr id="981475" name="Line 185"/>
        <xdr:cNvSpPr>
          <a:spLocks noChangeShapeType="1"/>
        </xdr:cNvSpPr>
      </xdr:nvSpPr>
      <xdr:spPr bwMode="auto">
        <a:xfrm>
          <a:off x="4686300" y="733044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76" name="Line 186"/>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59</xdr:row>
      <xdr:rowOff>0</xdr:rowOff>
    </xdr:from>
    <xdr:to>
      <xdr:col>2</xdr:col>
      <xdr:colOff>38100</xdr:colOff>
      <xdr:row>59</xdr:row>
      <xdr:rowOff>0</xdr:rowOff>
    </xdr:to>
    <xdr:sp macro="" textlink="">
      <xdr:nvSpPr>
        <xdr:cNvPr id="981477" name="Line 187"/>
        <xdr:cNvSpPr>
          <a:spLocks noChangeShapeType="1"/>
        </xdr:cNvSpPr>
      </xdr:nvSpPr>
      <xdr:spPr bwMode="auto">
        <a:xfrm flipH="1" flipV="1">
          <a:off x="456438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78" name="Line 188"/>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0</xdr:colOff>
      <xdr:row>59</xdr:row>
      <xdr:rowOff>0</xdr:rowOff>
    </xdr:to>
    <xdr:sp macro="" textlink="">
      <xdr:nvSpPr>
        <xdr:cNvPr id="981479" name="Line 195"/>
        <xdr:cNvSpPr>
          <a:spLocks noChangeShapeType="1"/>
        </xdr:cNvSpPr>
      </xdr:nvSpPr>
      <xdr:spPr bwMode="auto">
        <a:xfrm flipH="1">
          <a:off x="14157960" y="7924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0" name="Line 198"/>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1" name="Line 19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59</xdr:row>
      <xdr:rowOff>0</xdr:rowOff>
    </xdr:from>
    <xdr:to>
      <xdr:col>1</xdr:col>
      <xdr:colOff>1036320</xdr:colOff>
      <xdr:row>59</xdr:row>
      <xdr:rowOff>0</xdr:rowOff>
    </xdr:to>
    <xdr:sp macro="" textlink="">
      <xdr:nvSpPr>
        <xdr:cNvPr id="981482" name="Line 212"/>
        <xdr:cNvSpPr>
          <a:spLocks noChangeShapeType="1"/>
        </xdr:cNvSpPr>
      </xdr:nvSpPr>
      <xdr:spPr bwMode="auto">
        <a:xfrm flipH="1" flipV="1">
          <a:off x="2842260" y="792480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3" name="Line 10"/>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4" name="Line 2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5" name="Line 14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6" name="Line 16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7" name="Line 10"/>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8" name="Line 2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89" name="Line 14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490" name="Line 16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1" name="Line 179"/>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2" name="Line 18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3" name="Line 19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4" name="Line 194"/>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5"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6"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7"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8"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499"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00"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01"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02"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03"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04"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05"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06"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07"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08"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09"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10"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11"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12"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13"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14"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515"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516"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517"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518"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519"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520"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521"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522"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523"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524"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525"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526"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527"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528"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529"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530"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1531"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1532"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1533"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1534"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51</xdr:row>
      <xdr:rowOff>0</xdr:rowOff>
    </xdr:from>
    <xdr:to>
      <xdr:col>13</xdr:col>
      <xdr:colOff>22860</xdr:colOff>
      <xdr:row>52</xdr:row>
      <xdr:rowOff>0</xdr:rowOff>
    </xdr:to>
    <xdr:sp macro="" textlink="">
      <xdr:nvSpPr>
        <xdr:cNvPr id="981535" name="Line 200"/>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51</xdr:row>
      <xdr:rowOff>0</xdr:rowOff>
    </xdr:from>
    <xdr:to>
      <xdr:col>13</xdr:col>
      <xdr:colOff>22860</xdr:colOff>
      <xdr:row>52</xdr:row>
      <xdr:rowOff>0</xdr:rowOff>
    </xdr:to>
    <xdr:sp macro="" textlink="">
      <xdr:nvSpPr>
        <xdr:cNvPr id="981536" name="Line 201"/>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51</xdr:row>
      <xdr:rowOff>0</xdr:rowOff>
    </xdr:from>
    <xdr:to>
      <xdr:col>13</xdr:col>
      <xdr:colOff>22860</xdr:colOff>
      <xdr:row>52</xdr:row>
      <xdr:rowOff>0</xdr:rowOff>
    </xdr:to>
    <xdr:sp macro="" textlink="">
      <xdr:nvSpPr>
        <xdr:cNvPr id="981537" name="Line 202"/>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51</xdr:row>
      <xdr:rowOff>0</xdr:rowOff>
    </xdr:from>
    <xdr:to>
      <xdr:col>13</xdr:col>
      <xdr:colOff>22860</xdr:colOff>
      <xdr:row>52</xdr:row>
      <xdr:rowOff>0</xdr:rowOff>
    </xdr:to>
    <xdr:sp macro="" textlink="">
      <xdr:nvSpPr>
        <xdr:cNvPr id="981538" name="Line 203"/>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539"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540"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541"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542"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543"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544"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545"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546"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547"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548"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549"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31</xdr:row>
      <xdr:rowOff>0</xdr:rowOff>
    </xdr:from>
    <xdr:to>
      <xdr:col>15</xdr:col>
      <xdr:colOff>22860</xdr:colOff>
      <xdr:row>32</xdr:row>
      <xdr:rowOff>0</xdr:rowOff>
    </xdr:to>
    <xdr:sp macro="" textlink="">
      <xdr:nvSpPr>
        <xdr:cNvPr id="981550"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56</xdr:row>
      <xdr:rowOff>0</xdr:rowOff>
    </xdr:from>
    <xdr:to>
      <xdr:col>15</xdr:col>
      <xdr:colOff>22860</xdr:colOff>
      <xdr:row>57</xdr:row>
      <xdr:rowOff>0</xdr:rowOff>
    </xdr:to>
    <xdr:sp macro="" textlink="">
      <xdr:nvSpPr>
        <xdr:cNvPr id="981551" name="Line 200"/>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56</xdr:row>
      <xdr:rowOff>0</xdr:rowOff>
    </xdr:from>
    <xdr:to>
      <xdr:col>15</xdr:col>
      <xdr:colOff>22860</xdr:colOff>
      <xdr:row>57</xdr:row>
      <xdr:rowOff>0</xdr:rowOff>
    </xdr:to>
    <xdr:sp macro="" textlink="">
      <xdr:nvSpPr>
        <xdr:cNvPr id="981552" name="Line 201"/>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56</xdr:row>
      <xdr:rowOff>0</xdr:rowOff>
    </xdr:from>
    <xdr:to>
      <xdr:col>15</xdr:col>
      <xdr:colOff>22860</xdr:colOff>
      <xdr:row>57</xdr:row>
      <xdr:rowOff>0</xdr:rowOff>
    </xdr:to>
    <xdr:sp macro="" textlink="">
      <xdr:nvSpPr>
        <xdr:cNvPr id="981553" name="Line 202"/>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56</xdr:row>
      <xdr:rowOff>0</xdr:rowOff>
    </xdr:from>
    <xdr:to>
      <xdr:col>15</xdr:col>
      <xdr:colOff>22860</xdr:colOff>
      <xdr:row>57</xdr:row>
      <xdr:rowOff>0</xdr:rowOff>
    </xdr:to>
    <xdr:sp macro="" textlink="">
      <xdr:nvSpPr>
        <xdr:cNvPr id="981554" name="Line 203"/>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53</xdr:row>
      <xdr:rowOff>0</xdr:rowOff>
    </xdr:from>
    <xdr:to>
      <xdr:col>15</xdr:col>
      <xdr:colOff>22860</xdr:colOff>
      <xdr:row>54</xdr:row>
      <xdr:rowOff>0</xdr:rowOff>
    </xdr:to>
    <xdr:sp macro="" textlink="">
      <xdr:nvSpPr>
        <xdr:cNvPr id="981555" name="Line 200"/>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53</xdr:row>
      <xdr:rowOff>0</xdr:rowOff>
    </xdr:from>
    <xdr:to>
      <xdr:col>15</xdr:col>
      <xdr:colOff>22860</xdr:colOff>
      <xdr:row>54</xdr:row>
      <xdr:rowOff>0</xdr:rowOff>
    </xdr:to>
    <xdr:sp macro="" textlink="">
      <xdr:nvSpPr>
        <xdr:cNvPr id="981556" name="Line 201"/>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53</xdr:row>
      <xdr:rowOff>0</xdr:rowOff>
    </xdr:from>
    <xdr:to>
      <xdr:col>15</xdr:col>
      <xdr:colOff>22860</xdr:colOff>
      <xdr:row>54</xdr:row>
      <xdr:rowOff>0</xdr:rowOff>
    </xdr:to>
    <xdr:sp macro="" textlink="">
      <xdr:nvSpPr>
        <xdr:cNvPr id="981557" name="Line 202"/>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53</xdr:row>
      <xdr:rowOff>0</xdr:rowOff>
    </xdr:from>
    <xdr:to>
      <xdr:col>15</xdr:col>
      <xdr:colOff>22860</xdr:colOff>
      <xdr:row>54</xdr:row>
      <xdr:rowOff>0</xdr:rowOff>
    </xdr:to>
    <xdr:sp macro="" textlink="">
      <xdr:nvSpPr>
        <xdr:cNvPr id="981558" name="Line 203"/>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59"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60"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61"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62"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563"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564"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565"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566"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567" name="Line 10"/>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568" name="Line 2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569" name="Line 14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1570" name="Line 16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71"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72"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73"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1574"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575"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576"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577"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578"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79"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80"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81"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582"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1583"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1584"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1585"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1586"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1587"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1588"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1589"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1590"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9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9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9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59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95"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96"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97"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1598"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599"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600"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601"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1602"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603"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604"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605"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1606"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607"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608"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609"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610"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611"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612"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613"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1614"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615"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616"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617"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618"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619"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620"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621"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1622"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1623"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1624"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1625"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1626"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627"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628"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629"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1630"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107</xdr:row>
      <xdr:rowOff>0</xdr:rowOff>
    </xdr:from>
    <xdr:to>
      <xdr:col>7</xdr:col>
      <xdr:colOff>0</xdr:colOff>
      <xdr:row>107</xdr:row>
      <xdr:rowOff>0</xdr:rowOff>
    </xdr:to>
    <xdr:sp macro="" textlink="">
      <xdr:nvSpPr>
        <xdr:cNvPr id="981631" name="Line 1"/>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2" name="Line 9"/>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9</xdr:col>
      <xdr:colOff>22860</xdr:colOff>
      <xdr:row>94</xdr:row>
      <xdr:rowOff>0</xdr:rowOff>
    </xdr:to>
    <xdr:sp macro="" textlink="">
      <xdr:nvSpPr>
        <xdr:cNvPr id="981633" name="Line 10"/>
        <xdr:cNvSpPr>
          <a:spLocks noChangeShapeType="1"/>
        </xdr:cNvSpPr>
      </xdr:nvSpPr>
      <xdr:spPr bwMode="auto">
        <a:xfrm flipH="1">
          <a:off x="13883640" y="136702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4" name="Line 18"/>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5" name="Line 19"/>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6" name="Line 23"/>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9</xdr:col>
      <xdr:colOff>22860</xdr:colOff>
      <xdr:row>94</xdr:row>
      <xdr:rowOff>0</xdr:rowOff>
    </xdr:to>
    <xdr:sp macro="" textlink="">
      <xdr:nvSpPr>
        <xdr:cNvPr id="981637" name="Line 24"/>
        <xdr:cNvSpPr>
          <a:spLocks noChangeShapeType="1"/>
        </xdr:cNvSpPr>
      </xdr:nvSpPr>
      <xdr:spPr bwMode="auto">
        <a:xfrm flipH="1">
          <a:off x="13883640" y="136702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8" name="Line 25"/>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39" name="Line 26"/>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91</xdr:row>
      <xdr:rowOff>99060</xdr:rowOff>
    </xdr:from>
    <xdr:to>
      <xdr:col>1</xdr:col>
      <xdr:colOff>899160</xdr:colOff>
      <xdr:row>92</xdr:row>
      <xdr:rowOff>0</xdr:rowOff>
    </xdr:to>
    <xdr:sp macro="" textlink="">
      <xdr:nvSpPr>
        <xdr:cNvPr id="981640" name="Line 27"/>
        <xdr:cNvSpPr>
          <a:spLocks noChangeShapeType="1"/>
        </xdr:cNvSpPr>
      </xdr:nvSpPr>
      <xdr:spPr bwMode="auto">
        <a:xfrm flipH="1" flipV="1">
          <a:off x="2712720" y="1317498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111</xdr:row>
      <xdr:rowOff>106680</xdr:rowOff>
    </xdr:from>
    <xdr:to>
      <xdr:col>1</xdr:col>
      <xdr:colOff>899160</xdr:colOff>
      <xdr:row>112</xdr:row>
      <xdr:rowOff>106680</xdr:rowOff>
    </xdr:to>
    <xdr:sp macro="" textlink="">
      <xdr:nvSpPr>
        <xdr:cNvPr id="981641" name="Line 28"/>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112</xdr:row>
      <xdr:rowOff>106680</xdr:rowOff>
    </xdr:from>
    <xdr:to>
      <xdr:col>1</xdr:col>
      <xdr:colOff>899160</xdr:colOff>
      <xdr:row>113</xdr:row>
      <xdr:rowOff>0</xdr:rowOff>
    </xdr:to>
    <xdr:sp macro="" textlink="">
      <xdr:nvSpPr>
        <xdr:cNvPr id="981642" name="Line 29"/>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113</xdr:row>
      <xdr:rowOff>106680</xdr:rowOff>
    </xdr:from>
    <xdr:to>
      <xdr:col>1</xdr:col>
      <xdr:colOff>899160</xdr:colOff>
      <xdr:row>123</xdr:row>
      <xdr:rowOff>0</xdr:rowOff>
    </xdr:to>
    <xdr:sp macro="" textlink="">
      <xdr:nvSpPr>
        <xdr:cNvPr id="981643" name="Line 32"/>
        <xdr:cNvSpPr>
          <a:spLocks noChangeShapeType="1"/>
        </xdr:cNvSpPr>
      </xdr:nvSpPr>
      <xdr:spPr bwMode="auto">
        <a:xfrm flipH="1" flipV="1">
          <a:off x="2712720" y="142646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84</xdr:row>
      <xdr:rowOff>0</xdr:rowOff>
    </xdr:from>
    <xdr:to>
      <xdr:col>7</xdr:col>
      <xdr:colOff>0</xdr:colOff>
      <xdr:row>84</xdr:row>
      <xdr:rowOff>0</xdr:rowOff>
    </xdr:to>
    <xdr:sp macro="" textlink="">
      <xdr:nvSpPr>
        <xdr:cNvPr id="981644" name="Line 33"/>
        <xdr:cNvSpPr>
          <a:spLocks noChangeShapeType="1"/>
        </xdr:cNvSpPr>
      </xdr:nvSpPr>
      <xdr:spPr bwMode="auto">
        <a:xfrm>
          <a:off x="4663440" y="1168908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84</xdr:row>
      <xdr:rowOff>0</xdr:rowOff>
    </xdr:from>
    <xdr:to>
      <xdr:col>7</xdr:col>
      <xdr:colOff>0</xdr:colOff>
      <xdr:row>84</xdr:row>
      <xdr:rowOff>0</xdr:rowOff>
    </xdr:to>
    <xdr:sp macro="" textlink="">
      <xdr:nvSpPr>
        <xdr:cNvPr id="981645" name="Line 67"/>
        <xdr:cNvSpPr>
          <a:spLocks noChangeShapeType="1"/>
        </xdr:cNvSpPr>
      </xdr:nvSpPr>
      <xdr:spPr bwMode="auto">
        <a:xfrm>
          <a:off x="4663440" y="1168908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84</xdr:row>
      <xdr:rowOff>0</xdr:rowOff>
    </xdr:from>
    <xdr:to>
      <xdr:col>7</xdr:col>
      <xdr:colOff>0</xdr:colOff>
      <xdr:row>84</xdr:row>
      <xdr:rowOff>0</xdr:rowOff>
    </xdr:to>
    <xdr:sp macro="" textlink="">
      <xdr:nvSpPr>
        <xdr:cNvPr id="981646" name="Line 144"/>
        <xdr:cNvSpPr>
          <a:spLocks noChangeShapeType="1"/>
        </xdr:cNvSpPr>
      </xdr:nvSpPr>
      <xdr:spPr bwMode="auto">
        <a:xfrm>
          <a:off x="4663440" y="1168908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47" name="Line 148"/>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9</xdr:col>
      <xdr:colOff>22860</xdr:colOff>
      <xdr:row>86</xdr:row>
      <xdr:rowOff>0</xdr:rowOff>
    </xdr:to>
    <xdr:sp macro="" textlink="">
      <xdr:nvSpPr>
        <xdr:cNvPr id="981648" name="Line 149"/>
        <xdr:cNvSpPr>
          <a:spLocks noChangeShapeType="1"/>
        </xdr:cNvSpPr>
      </xdr:nvSpPr>
      <xdr:spPr bwMode="auto">
        <a:xfrm flipH="1">
          <a:off x="13883640" y="120853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77</xdr:row>
      <xdr:rowOff>0</xdr:rowOff>
    </xdr:from>
    <xdr:to>
      <xdr:col>2</xdr:col>
      <xdr:colOff>30480</xdr:colOff>
      <xdr:row>77</xdr:row>
      <xdr:rowOff>0</xdr:rowOff>
    </xdr:to>
    <xdr:sp macro="" textlink="">
      <xdr:nvSpPr>
        <xdr:cNvPr id="981649" name="Line 150"/>
        <xdr:cNvSpPr>
          <a:spLocks noChangeShapeType="1"/>
        </xdr:cNvSpPr>
      </xdr:nvSpPr>
      <xdr:spPr bwMode="auto">
        <a:xfrm flipH="1" flipV="1">
          <a:off x="4564380" y="106984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77</xdr:row>
      <xdr:rowOff>0</xdr:rowOff>
    </xdr:from>
    <xdr:to>
      <xdr:col>2</xdr:col>
      <xdr:colOff>30480</xdr:colOff>
      <xdr:row>77</xdr:row>
      <xdr:rowOff>0</xdr:rowOff>
    </xdr:to>
    <xdr:sp macro="" textlink="">
      <xdr:nvSpPr>
        <xdr:cNvPr id="981650" name="Line 151"/>
        <xdr:cNvSpPr>
          <a:spLocks noChangeShapeType="1"/>
        </xdr:cNvSpPr>
      </xdr:nvSpPr>
      <xdr:spPr bwMode="auto">
        <a:xfrm flipH="1" flipV="1">
          <a:off x="4564380" y="106984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1" name="Line 152"/>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2" name="Line 153"/>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3" name="Line 154"/>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4" name="Line 155"/>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55" name="Line 157"/>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56" name="Line 158"/>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7" name="Line 159"/>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77</xdr:row>
      <xdr:rowOff>0</xdr:rowOff>
    </xdr:from>
    <xdr:to>
      <xdr:col>7</xdr:col>
      <xdr:colOff>0</xdr:colOff>
      <xdr:row>77</xdr:row>
      <xdr:rowOff>0</xdr:rowOff>
    </xdr:to>
    <xdr:sp macro="" textlink="">
      <xdr:nvSpPr>
        <xdr:cNvPr id="981658" name="Line 160"/>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59" name="Line 161"/>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60" name="Line 162"/>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9</xdr:col>
      <xdr:colOff>22860</xdr:colOff>
      <xdr:row>86</xdr:row>
      <xdr:rowOff>0</xdr:rowOff>
    </xdr:to>
    <xdr:sp macro="" textlink="">
      <xdr:nvSpPr>
        <xdr:cNvPr id="981661" name="Line 163"/>
        <xdr:cNvSpPr>
          <a:spLocks noChangeShapeType="1"/>
        </xdr:cNvSpPr>
      </xdr:nvSpPr>
      <xdr:spPr bwMode="auto">
        <a:xfrm flipH="1">
          <a:off x="13883640" y="120853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62" name="Line 164"/>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63" name="Line 165"/>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77</xdr:row>
      <xdr:rowOff>0</xdr:rowOff>
    </xdr:from>
    <xdr:to>
      <xdr:col>1</xdr:col>
      <xdr:colOff>899160</xdr:colOff>
      <xdr:row>77</xdr:row>
      <xdr:rowOff>0</xdr:rowOff>
    </xdr:to>
    <xdr:sp macro="" textlink="">
      <xdr:nvSpPr>
        <xdr:cNvPr id="981664" name="Line 166"/>
        <xdr:cNvSpPr>
          <a:spLocks noChangeShapeType="1"/>
        </xdr:cNvSpPr>
      </xdr:nvSpPr>
      <xdr:spPr bwMode="auto">
        <a:xfrm flipH="1" flipV="1">
          <a:off x="2712720" y="106984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86</xdr:row>
      <xdr:rowOff>0</xdr:rowOff>
    </xdr:from>
    <xdr:to>
      <xdr:col>1</xdr:col>
      <xdr:colOff>899160</xdr:colOff>
      <xdr:row>86</xdr:row>
      <xdr:rowOff>0</xdr:rowOff>
    </xdr:to>
    <xdr:sp macro="" textlink="">
      <xdr:nvSpPr>
        <xdr:cNvPr id="981665" name="Line 167"/>
        <xdr:cNvSpPr>
          <a:spLocks noChangeShapeType="1"/>
        </xdr:cNvSpPr>
      </xdr:nvSpPr>
      <xdr:spPr bwMode="auto">
        <a:xfrm flipH="1" flipV="1">
          <a:off x="2712720" y="120853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111</xdr:row>
      <xdr:rowOff>106680</xdr:rowOff>
    </xdr:from>
    <xdr:to>
      <xdr:col>1</xdr:col>
      <xdr:colOff>899160</xdr:colOff>
      <xdr:row>112</xdr:row>
      <xdr:rowOff>0</xdr:rowOff>
    </xdr:to>
    <xdr:sp macro="" textlink="">
      <xdr:nvSpPr>
        <xdr:cNvPr id="981666" name="Line 169"/>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87</xdr:row>
      <xdr:rowOff>0</xdr:rowOff>
    </xdr:from>
    <xdr:to>
      <xdr:col>1</xdr:col>
      <xdr:colOff>899160</xdr:colOff>
      <xdr:row>87</xdr:row>
      <xdr:rowOff>0</xdr:rowOff>
    </xdr:to>
    <xdr:sp macro="" textlink="">
      <xdr:nvSpPr>
        <xdr:cNvPr id="981667" name="Line 170"/>
        <xdr:cNvSpPr>
          <a:spLocks noChangeShapeType="1"/>
        </xdr:cNvSpPr>
      </xdr:nvSpPr>
      <xdr:spPr bwMode="auto">
        <a:xfrm flipH="1" flipV="1">
          <a:off x="271272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87</xdr:row>
      <xdr:rowOff>0</xdr:rowOff>
    </xdr:from>
    <xdr:to>
      <xdr:col>1</xdr:col>
      <xdr:colOff>899160</xdr:colOff>
      <xdr:row>87</xdr:row>
      <xdr:rowOff>0</xdr:rowOff>
    </xdr:to>
    <xdr:sp macro="" textlink="">
      <xdr:nvSpPr>
        <xdr:cNvPr id="981668" name="Line 171"/>
        <xdr:cNvSpPr>
          <a:spLocks noChangeShapeType="1"/>
        </xdr:cNvSpPr>
      </xdr:nvSpPr>
      <xdr:spPr bwMode="auto">
        <a:xfrm flipH="1" flipV="1">
          <a:off x="271272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69" name="Line 198"/>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70" name="Line 199"/>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92</xdr:row>
      <xdr:rowOff>99060</xdr:rowOff>
    </xdr:from>
    <xdr:to>
      <xdr:col>1</xdr:col>
      <xdr:colOff>899160</xdr:colOff>
      <xdr:row>93</xdr:row>
      <xdr:rowOff>0</xdr:rowOff>
    </xdr:to>
    <xdr:sp macro="" textlink="">
      <xdr:nvSpPr>
        <xdr:cNvPr id="981671" name="Line 212"/>
        <xdr:cNvSpPr>
          <a:spLocks noChangeShapeType="1"/>
        </xdr:cNvSpPr>
      </xdr:nvSpPr>
      <xdr:spPr bwMode="auto">
        <a:xfrm flipH="1" flipV="1">
          <a:off x="2712720" y="1337310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72" name="Line 10"/>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673" name="Line 24"/>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74" name="Line 149"/>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675" name="Line 163"/>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105</xdr:row>
      <xdr:rowOff>106680</xdr:rowOff>
    </xdr:from>
    <xdr:to>
      <xdr:col>1</xdr:col>
      <xdr:colOff>899160</xdr:colOff>
      <xdr:row>106</xdr:row>
      <xdr:rowOff>0</xdr:rowOff>
    </xdr:to>
    <xdr:sp macro="" textlink="">
      <xdr:nvSpPr>
        <xdr:cNvPr id="981676" name="Line 27"/>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106</xdr:row>
      <xdr:rowOff>106680</xdr:rowOff>
    </xdr:from>
    <xdr:to>
      <xdr:col>1</xdr:col>
      <xdr:colOff>899160</xdr:colOff>
      <xdr:row>107</xdr:row>
      <xdr:rowOff>0</xdr:rowOff>
    </xdr:to>
    <xdr:sp macro="" textlink="">
      <xdr:nvSpPr>
        <xdr:cNvPr id="981677" name="Line 212"/>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78" name="Line 9"/>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9</xdr:col>
      <xdr:colOff>22860</xdr:colOff>
      <xdr:row>83</xdr:row>
      <xdr:rowOff>0</xdr:rowOff>
    </xdr:to>
    <xdr:sp macro="" textlink="">
      <xdr:nvSpPr>
        <xdr:cNvPr id="981679" name="Line 10"/>
        <xdr:cNvSpPr>
          <a:spLocks noChangeShapeType="1"/>
        </xdr:cNvSpPr>
      </xdr:nvSpPr>
      <xdr:spPr bwMode="auto">
        <a:xfrm flipH="1">
          <a:off x="13883640" y="11490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80" name="Line 18"/>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81" name="Line 19"/>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82" name="Line 23"/>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9</xdr:col>
      <xdr:colOff>22860</xdr:colOff>
      <xdr:row>83</xdr:row>
      <xdr:rowOff>0</xdr:rowOff>
    </xdr:to>
    <xdr:sp macro="" textlink="">
      <xdr:nvSpPr>
        <xdr:cNvPr id="981683" name="Line 24"/>
        <xdr:cNvSpPr>
          <a:spLocks noChangeShapeType="1"/>
        </xdr:cNvSpPr>
      </xdr:nvSpPr>
      <xdr:spPr bwMode="auto">
        <a:xfrm flipH="1">
          <a:off x="13883640" y="11490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84" name="Line 25"/>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685" name="Line 26"/>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102</xdr:row>
      <xdr:rowOff>0</xdr:rowOff>
    </xdr:from>
    <xdr:to>
      <xdr:col>7</xdr:col>
      <xdr:colOff>0</xdr:colOff>
      <xdr:row>102</xdr:row>
      <xdr:rowOff>0</xdr:rowOff>
    </xdr:to>
    <xdr:sp macro="" textlink="">
      <xdr:nvSpPr>
        <xdr:cNvPr id="981686" name="Line 33"/>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102</xdr:row>
      <xdr:rowOff>0</xdr:rowOff>
    </xdr:from>
    <xdr:to>
      <xdr:col>7</xdr:col>
      <xdr:colOff>0</xdr:colOff>
      <xdr:row>102</xdr:row>
      <xdr:rowOff>0</xdr:rowOff>
    </xdr:to>
    <xdr:sp macro="" textlink="">
      <xdr:nvSpPr>
        <xdr:cNvPr id="981687" name="Line 67"/>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102</xdr:row>
      <xdr:rowOff>0</xdr:rowOff>
    </xdr:from>
    <xdr:to>
      <xdr:col>7</xdr:col>
      <xdr:colOff>0</xdr:colOff>
      <xdr:row>102</xdr:row>
      <xdr:rowOff>0</xdr:rowOff>
    </xdr:to>
    <xdr:sp macro="" textlink="">
      <xdr:nvSpPr>
        <xdr:cNvPr id="981688" name="Line 144"/>
        <xdr:cNvSpPr>
          <a:spLocks noChangeShapeType="1"/>
        </xdr:cNvSpPr>
      </xdr:nvSpPr>
      <xdr:spPr bwMode="auto">
        <a:xfrm>
          <a:off x="4663440" y="14264640"/>
          <a:ext cx="92202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689" name="Line 148"/>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9</xdr:col>
      <xdr:colOff>22860</xdr:colOff>
      <xdr:row>80</xdr:row>
      <xdr:rowOff>0</xdr:rowOff>
    </xdr:to>
    <xdr:sp macro="" textlink="">
      <xdr:nvSpPr>
        <xdr:cNvPr id="981690" name="Line 149"/>
        <xdr:cNvSpPr>
          <a:spLocks noChangeShapeType="1"/>
        </xdr:cNvSpPr>
      </xdr:nvSpPr>
      <xdr:spPr bwMode="auto">
        <a:xfrm flipH="1">
          <a:off x="13883640" y="106984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93</xdr:row>
      <xdr:rowOff>0</xdr:rowOff>
    </xdr:from>
    <xdr:to>
      <xdr:col>2</xdr:col>
      <xdr:colOff>30480</xdr:colOff>
      <xdr:row>93</xdr:row>
      <xdr:rowOff>0</xdr:rowOff>
    </xdr:to>
    <xdr:sp macro="" textlink="">
      <xdr:nvSpPr>
        <xdr:cNvPr id="981691" name="Line 150"/>
        <xdr:cNvSpPr>
          <a:spLocks noChangeShapeType="1"/>
        </xdr:cNvSpPr>
      </xdr:nvSpPr>
      <xdr:spPr bwMode="auto">
        <a:xfrm flipH="1" flipV="1">
          <a:off x="456438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93</xdr:row>
      <xdr:rowOff>0</xdr:rowOff>
    </xdr:from>
    <xdr:to>
      <xdr:col>2</xdr:col>
      <xdr:colOff>30480</xdr:colOff>
      <xdr:row>93</xdr:row>
      <xdr:rowOff>0</xdr:rowOff>
    </xdr:to>
    <xdr:sp macro="" textlink="">
      <xdr:nvSpPr>
        <xdr:cNvPr id="981692" name="Line 151"/>
        <xdr:cNvSpPr>
          <a:spLocks noChangeShapeType="1"/>
        </xdr:cNvSpPr>
      </xdr:nvSpPr>
      <xdr:spPr bwMode="auto">
        <a:xfrm flipH="1" flipV="1">
          <a:off x="456438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693" name="Line 152"/>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694" name="Line 153"/>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695" name="Line 154"/>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696" name="Line 155"/>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697" name="Line 157"/>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698" name="Line 158"/>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699" name="Line 159"/>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93</xdr:row>
      <xdr:rowOff>0</xdr:rowOff>
    </xdr:from>
    <xdr:to>
      <xdr:col>7</xdr:col>
      <xdr:colOff>0</xdr:colOff>
      <xdr:row>93</xdr:row>
      <xdr:rowOff>0</xdr:rowOff>
    </xdr:to>
    <xdr:sp macro="" textlink="">
      <xdr:nvSpPr>
        <xdr:cNvPr id="981700" name="Line 160"/>
        <xdr:cNvSpPr>
          <a:spLocks noChangeShapeType="1"/>
        </xdr:cNvSpPr>
      </xdr:nvSpPr>
      <xdr:spPr bwMode="auto">
        <a:xfrm flipH="1">
          <a:off x="13883640" y="134721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01" name="Line 161"/>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02" name="Line 162"/>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9</xdr:col>
      <xdr:colOff>22860</xdr:colOff>
      <xdr:row>80</xdr:row>
      <xdr:rowOff>0</xdr:rowOff>
    </xdr:to>
    <xdr:sp macro="" textlink="">
      <xdr:nvSpPr>
        <xdr:cNvPr id="981703" name="Line 163"/>
        <xdr:cNvSpPr>
          <a:spLocks noChangeShapeType="1"/>
        </xdr:cNvSpPr>
      </xdr:nvSpPr>
      <xdr:spPr bwMode="auto">
        <a:xfrm flipH="1">
          <a:off x="13883640" y="106984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04" name="Line 164"/>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05" name="Line 165"/>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79</xdr:row>
      <xdr:rowOff>0</xdr:rowOff>
    </xdr:from>
    <xdr:to>
      <xdr:col>1</xdr:col>
      <xdr:colOff>899160</xdr:colOff>
      <xdr:row>79</xdr:row>
      <xdr:rowOff>0</xdr:rowOff>
    </xdr:to>
    <xdr:sp macro="" textlink="">
      <xdr:nvSpPr>
        <xdr:cNvPr id="981706" name="Line 166"/>
        <xdr:cNvSpPr>
          <a:spLocks noChangeShapeType="1"/>
        </xdr:cNvSpPr>
      </xdr:nvSpPr>
      <xdr:spPr bwMode="auto">
        <a:xfrm flipH="1" flipV="1">
          <a:off x="2712720" y="106984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87</xdr:row>
      <xdr:rowOff>0</xdr:rowOff>
    </xdr:from>
    <xdr:to>
      <xdr:col>1</xdr:col>
      <xdr:colOff>899160</xdr:colOff>
      <xdr:row>87</xdr:row>
      <xdr:rowOff>0</xdr:rowOff>
    </xdr:to>
    <xdr:sp macro="" textlink="">
      <xdr:nvSpPr>
        <xdr:cNvPr id="981707" name="Line 167"/>
        <xdr:cNvSpPr>
          <a:spLocks noChangeShapeType="1"/>
        </xdr:cNvSpPr>
      </xdr:nvSpPr>
      <xdr:spPr bwMode="auto">
        <a:xfrm flipH="1" flipV="1">
          <a:off x="271272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88</xdr:row>
      <xdr:rowOff>0</xdr:rowOff>
    </xdr:from>
    <xdr:to>
      <xdr:col>1</xdr:col>
      <xdr:colOff>899160</xdr:colOff>
      <xdr:row>88</xdr:row>
      <xdr:rowOff>0</xdr:rowOff>
    </xdr:to>
    <xdr:sp macro="" textlink="">
      <xdr:nvSpPr>
        <xdr:cNvPr id="981708" name="Line 170"/>
        <xdr:cNvSpPr>
          <a:spLocks noChangeShapeType="1"/>
        </xdr:cNvSpPr>
      </xdr:nvSpPr>
      <xdr:spPr bwMode="auto">
        <a:xfrm flipH="1" flipV="1">
          <a:off x="2712720" y="124815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88</xdr:row>
      <xdr:rowOff>0</xdr:rowOff>
    </xdr:from>
    <xdr:to>
      <xdr:col>1</xdr:col>
      <xdr:colOff>899160</xdr:colOff>
      <xdr:row>88</xdr:row>
      <xdr:rowOff>0</xdr:rowOff>
    </xdr:to>
    <xdr:sp macro="" textlink="">
      <xdr:nvSpPr>
        <xdr:cNvPr id="981709" name="Line 171"/>
        <xdr:cNvSpPr>
          <a:spLocks noChangeShapeType="1"/>
        </xdr:cNvSpPr>
      </xdr:nvSpPr>
      <xdr:spPr bwMode="auto">
        <a:xfrm flipH="1" flipV="1">
          <a:off x="2712720" y="124815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10" name="Line 198"/>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11" name="Line 199"/>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712" name="Line 10"/>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713" name="Line 24"/>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14" name="Line 149"/>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15" name="Line 163"/>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107</xdr:row>
      <xdr:rowOff>0</xdr:rowOff>
    </xdr:from>
    <xdr:to>
      <xdr:col>2</xdr:col>
      <xdr:colOff>30480</xdr:colOff>
      <xdr:row>107</xdr:row>
      <xdr:rowOff>0</xdr:rowOff>
    </xdr:to>
    <xdr:sp macro="" textlink="">
      <xdr:nvSpPr>
        <xdr:cNvPr id="981716" name="Line 11"/>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107</xdr:row>
      <xdr:rowOff>0</xdr:rowOff>
    </xdr:from>
    <xdr:to>
      <xdr:col>2</xdr:col>
      <xdr:colOff>30480</xdr:colOff>
      <xdr:row>107</xdr:row>
      <xdr:rowOff>0</xdr:rowOff>
    </xdr:to>
    <xdr:sp macro="" textlink="">
      <xdr:nvSpPr>
        <xdr:cNvPr id="981717" name="Line 12"/>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18" name="Line 13"/>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19" name="Line 14"/>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0" name="Line 15"/>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1" name="Line 16"/>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2" name="Line 20"/>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3" name="Line 21"/>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97</xdr:row>
      <xdr:rowOff>114300</xdr:rowOff>
    </xdr:from>
    <xdr:to>
      <xdr:col>7</xdr:col>
      <xdr:colOff>0</xdr:colOff>
      <xdr:row>98</xdr:row>
      <xdr:rowOff>0</xdr:rowOff>
    </xdr:to>
    <xdr:sp macro="" textlink="">
      <xdr:nvSpPr>
        <xdr:cNvPr id="981724" name="Line 22"/>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107</xdr:row>
      <xdr:rowOff>0</xdr:rowOff>
    </xdr:from>
    <xdr:to>
      <xdr:col>2</xdr:col>
      <xdr:colOff>30480</xdr:colOff>
      <xdr:row>107</xdr:row>
      <xdr:rowOff>0</xdr:rowOff>
    </xdr:to>
    <xdr:sp macro="" textlink="">
      <xdr:nvSpPr>
        <xdr:cNvPr id="981725" name="Line 214"/>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107</xdr:row>
      <xdr:rowOff>0</xdr:rowOff>
    </xdr:from>
    <xdr:to>
      <xdr:col>2</xdr:col>
      <xdr:colOff>30480</xdr:colOff>
      <xdr:row>107</xdr:row>
      <xdr:rowOff>0</xdr:rowOff>
    </xdr:to>
    <xdr:sp macro="" textlink="">
      <xdr:nvSpPr>
        <xdr:cNvPr id="981726" name="Line 215"/>
        <xdr:cNvSpPr>
          <a:spLocks noChangeShapeType="1"/>
        </xdr:cNvSpPr>
      </xdr:nvSpPr>
      <xdr:spPr bwMode="auto">
        <a:xfrm flipH="1" flipV="1">
          <a:off x="456438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7" name="Line 216"/>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8" name="Line 217"/>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29" name="Line 218"/>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30" name="Line 219"/>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31" name="Line 220"/>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107</xdr:row>
      <xdr:rowOff>0</xdr:rowOff>
    </xdr:from>
    <xdr:to>
      <xdr:col>7</xdr:col>
      <xdr:colOff>0</xdr:colOff>
      <xdr:row>107</xdr:row>
      <xdr:rowOff>0</xdr:rowOff>
    </xdr:to>
    <xdr:sp macro="" textlink="">
      <xdr:nvSpPr>
        <xdr:cNvPr id="981732" name="Line 221"/>
        <xdr:cNvSpPr>
          <a:spLocks noChangeShapeType="1"/>
        </xdr:cNvSpPr>
      </xdr:nvSpPr>
      <xdr:spPr bwMode="auto">
        <a:xfrm flipH="1">
          <a:off x="13883640" y="1426464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733" name="Line 10"/>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94</xdr:row>
      <xdr:rowOff>0</xdr:rowOff>
    </xdr:from>
    <xdr:to>
      <xdr:col>7</xdr:col>
      <xdr:colOff>0</xdr:colOff>
      <xdr:row>94</xdr:row>
      <xdr:rowOff>0</xdr:rowOff>
    </xdr:to>
    <xdr:sp macro="" textlink="">
      <xdr:nvSpPr>
        <xdr:cNvPr id="981734" name="Line 24"/>
        <xdr:cNvSpPr>
          <a:spLocks noChangeShapeType="1"/>
        </xdr:cNvSpPr>
      </xdr:nvSpPr>
      <xdr:spPr bwMode="auto">
        <a:xfrm flipH="1">
          <a:off x="13883640" y="136702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735" name="Line 149"/>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86</xdr:row>
      <xdr:rowOff>0</xdr:rowOff>
    </xdr:from>
    <xdr:to>
      <xdr:col>7</xdr:col>
      <xdr:colOff>0</xdr:colOff>
      <xdr:row>86</xdr:row>
      <xdr:rowOff>0</xdr:rowOff>
    </xdr:to>
    <xdr:sp macro="" textlink="">
      <xdr:nvSpPr>
        <xdr:cNvPr id="981736" name="Line 163"/>
        <xdr:cNvSpPr>
          <a:spLocks noChangeShapeType="1"/>
        </xdr:cNvSpPr>
      </xdr:nvSpPr>
      <xdr:spPr bwMode="auto">
        <a:xfrm flipH="1">
          <a:off x="13883640" y="120853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737" name="Line 10"/>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83</xdr:row>
      <xdr:rowOff>0</xdr:rowOff>
    </xdr:from>
    <xdr:to>
      <xdr:col>7</xdr:col>
      <xdr:colOff>0</xdr:colOff>
      <xdr:row>83</xdr:row>
      <xdr:rowOff>0</xdr:rowOff>
    </xdr:to>
    <xdr:sp macro="" textlink="">
      <xdr:nvSpPr>
        <xdr:cNvPr id="981738" name="Line 24"/>
        <xdr:cNvSpPr>
          <a:spLocks noChangeShapeType="1"/>
        </xdr:cNvSpPr>
      </xdr:nvSpPr>
      <xdr:spPr bwMode="auto">
        <a:xfrm flipH="1">
          <a:off x="13883640" y="11490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39" name="Line 149"/>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7</xdr:col>
      <xdr:colOff>0</xdr:colOff>
      <xdr:row>80</xdr:row>
      <xdr:rowOff>0</xdr:rowOff>
    </xdr:from>
    <xdr:to>
      <xdr:col>7</xdr:col>
      <xdr:colOff>0</xdr:colOff>
      <xdr:row>80</xdr:row>
      <xdr:rowOff>0</xdr:rowOff>
    </xdr:to>
    <xdr:sp macro="" textlink="">
      <xdr:nvSpPr>
        <xdr:cNvPr id="981740" name="Line 163"/>
        <xdr:cNvSpPr>
          <a:spLocks noChangeShapeType="1"/>
        </xdr:cNvSpPr>
      </xdr:nvSpPr>
      <xdr:spPr bwMode="auto">
        <a:xfrm flipH="1">
          <a:off x="13883640" y="106984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41" name="Line 9"/>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93</xdr:row>
      <xdr:rowOff>0</xdr:rowOff>
    </xdr:from>
    <xdr:to>
      <xdr:col>12</xdr:col>
      <xdr:colOff>22860</xdr:colOff>
      <xdr:row>93</xdr:row>
      <xdr:rowOff>0</xdr:rowOff>
    </xdr:to>
    <xdr:sp macro="" textlink="">
      <xdr:nvSpPr>
        <xdr:cNvPr id="981742" name="Line 10"/>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43" name="Line 19"/>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44" name="Line 23"/>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93</xdr:row>
      <xdr:rowOff>0</xdr:rowOff>
    </xdr:from>
    <xdr:to>
      <xdr:col>12</xdr:col>
      <xdr:colOff>22860</xdr:colOff>
      <xdr:row>93</xdr:row>
      <xdr:rowOff>0</xdr:rowOff>
    </xdr:to>
    <xdr:sp macro="" textlink="">
      <xdr:nvSpPr>
        <xdr:cNvPr id="981745" name="Line 24"/>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46" name="Line 26"/>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47" name="Line 14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87</xdr:row>
      <xdr:rowOff>0</xdr:rowOff>
    </xdr:from>
    <xdr:to>
      <xdr:col>12</xdr:col>
      <xdr:colOff>22860</xdr:colOff>
      <xdr:row>87</xdr:row>
      <xdr:rowOff>0</xdr:rowOff>
    </xdr:to>
    <xdr:sp macro="" textlink="">
      <xdr:nvSpPr>
        <xdr:cNvPr id="981748" name="Line 149"/>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68</xdr:row>
      <xdr:rowOff>0</xdr:rowOff>
    </xdr:from>
    <xdr:to>
      <xdr:col>11</xdr:col>
      <xdr:colOff>22860</xdr:colOff>
      <xdr:row>68</xdr:row>
      <xdr:rowOff>0</xdr:rowOff>
    </xdr:to>
    <xdr:sp macro="" textlink="">
      <xdr:nvSpPr>
        <xdr:cNvPr id="981749" name="Line 153"/>
        <xdr:cNvSpPr>
          <a:spLocks noChangeShapeType="1"/>
        </xdr:cNvSpPr>
      </xdr:nvSpPr>
      <xdr:spPr bwMode="auto">
        <a:xfrm flipH="1">
          <a:off x="151866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68</xdr:row>
      <xdr:rowOff>0</xdr:rowOff>
    </xdr:from>
    <xdr:to>
      <xdr:col>11</xdr:col>
      <xdr:colOff>22860</xdr:colOff>
      <xdr:row>68</xdr:row>
      <xdr:rowOff>0</xdr:rowOff>
    </xdr:to>
    <xdr:sp macro="" textlink="">
      <xdr:nvSpPr>
        <xdr:cNvPr id="981750" name="Line 155"/>
        <xdr:cNvSpPr>
          <a:spLocks noChangeShapeType="1"/>
        </xdr:cNvSpPr>
      </xdr:nvSpPr>
      <xdr:spPr bwMode="auto">
        <a:xfrm flipH="1">
          <a:off x="151866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1" name="Line 15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2" name="Line 162"/>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87</xdr:row>
      <xdr:rowOff>0</xdr:rowOff>
    </xdr:from>
    <xdr:to>
      <xdr:col>12</xdr:col>
      <xdr:colOff>22860</xdr:colOff>
      <xdr:row>87</xdr:row>
      <xdr:rowOff>0</xdr:rowOff>
    </xdr:to>
    <xdr:sp macro="" textlink="">
      <xdr:nvSpPr>
        <xdr:cNvPr id="981753" name="Line 163"/>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4" name="Line 165"/>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5" name="Line 19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6" name="Line 19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57"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58"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59"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60"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61" name="Line 9"/>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81</xdr:row>
      <xdr:rowOff>0</xdr:rowOff>
    </xdr:from>
    <xdr:to>
      <xdr:col>12</xdr:col>
      <xdr:colOff>22860</xdr:colOff>
      <xdr:row>81</xdr:row>
      <xdr:rowOff>0</xdr:rowOff>
    </xdr:to>
    <xdr:sp macro="" textlink="">
      <xdr:nvSpPr>
        <xdr:cNvPr id="981762" name="Line 10"/>
        <xdr:cNvSpPr>
          <a:spLocks noChangeShapeType="1"/>
        </xdr:cNvSpPr>
      </xdr:nvSpPr>
      <xdr:spPr bwMode="auto">
        <a:xfrm flipH="1">
          <a:off x="1614678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63" name="Line 19"/>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64" name="Line 23"/>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81</xdr:row>
      <xdr:rowOff>0</xdr:rowOff>
    </xdr:from>
    <xdr:to>
      <xdr:col>12</xdr:col>
      <xdr:colOff>22860</xdr:colOff>
      <xdr:row>81</xdr:row>
      <xdr:rowOff>0</xdr:rowOff>
    </xdr:to>
    <xdr:sp macro="" textlink="">
      <xdr:nvSpPr>
        <xdr:cNvPr id="981765" name="Line 24"/>
        <xdr:cNvSpPr>
          <a:spLocks noChangeShapeType="1"/>
        </xdr:cNvSpPr>
      </xdr:nvSpPr>
      <xdr:spPr bwMode="auto">
        <a:xfrm flipH="1">
          <a:off x="1614678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66" name="Line 26"/>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67" name="Line 14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67</xdr:row>
      <xdr:rowOff>0</xdr:rowOff>
    </xdr:from>
    <xdr:to>
      <xdr:col>12</xdr:col>
      <xdr:colOff>22860</xdr:colOff>
      <xdr:row>67</xdr:row>
      <xdr:rowOff>0</xdr:rowOff>
    </xdr:to>
    <xdr:sp macro="" textlink="">
      <xdr:nvSpPr>
        <xdr:cNvPr id="981768" name="Line 149"/>
        <xdr:cNvSpPr>
          <a:spLocks noChangeShapeType="1"/>
        </xdr:cNvSpPr>
      </xdr:nvSpPr>
      <xdr:spPr bwMode="auto">
        <a:xfrm flipH="1">
          <a:off x="1614678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92</xdr:row>
      <xdr:rowOff>0</xdr:rowOff>
    </xdr:from>
    <xdr:to>
      <xdr:col>11</xdr:col>
      <xdr:colOff>22860</xdr:colOff>
      <xdr:row>92</xdr:row>
      <xdr:rowOff>0</xdr:rowOff>
    </xdr:to>
    <xdr:sp macro="" textlink="">
      <xdr:nvSpPr>
        <xdr:cNvPr id="981769" name="Line 153"/>
        <xdr:cNvSpPr>
          <a:spLocks noChangeShapeType="1"/>
        </xdr:cNvSpPr>
      </xdr:nvSpPr>
      <xdr:spPr bwMode="auto">
        <a:xfrm flipH="1">
          <a:off x="151866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92</xdr:row>
      <xdr:rowOff>0</xdr:rowOff>
    </xdr:from>
    <xdr:to>
      <xdr:col>11</xdr:col>
      <xdr:colOff>22860</xdr:colOff>
      <xdr:row>92</xdr:row>
      <xdr:rowOff>0</xdr:rowOff>
    </xdr:to>
    <xdr:sp macro="" textlink="">
      <xdr:nvSpPr>
        <xdr:cNvPr id="981770" name="Line 155"/>
        <xdr:cNvSpPr>
          <a:spLocks noChangeShapeType="1"/>
        </xdr:cNvSpPr>
      </xdr:nvSpPr>
      <xdr:spPr bwMode="auto">
        <a:xfrm flipH="1">
          <a:off x="151866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1" name="Line 15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2" name="Line 162"/>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67</xdr:row>
      <xdr:rowOff>0</xdr:rowOff>
    </xdr:from>
    <xdr:to>
      <xdr:col>12</xdr:col>
      <xdr:colOff>22860</xdr:colOff>
      <xdr:row>67</xdr:row>
      <xdr:rowOff>0</xdr:rowOff>
    </xdr:to>
    <xdr:sp macro="" textlink="">
      <xdr:nvSpPr>
        <xdr:cNvPr id="981773" name="Line 163"/>
        <xdr:cNvSpPr>
          <a:spLocks noChangeShapeType="1"/>
        </xdr:cNvSpPr>
      </xdr:nvSpPr>
      <xdr:spPr bwMode="auto">
        <a:xfrm flipH="1">
          <a:off x="1614678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4" name="Line 165"/>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5" name="Line 19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6" name="Line 19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77"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78"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79"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80"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22860</xdr:colOff>
      <xdr:row>106</xdr:row>
      <xdr:rowOff>0</xdr:rowOff>
    </xdr:to>
    <xdr:sp macro="" textlink="">
      <xdr:nvSpPr>
        <xdr:cNvPr id="981781" name="Line 14"/>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22860</xdr:colOff>
      <xdr:row>106</xdr:row>
      <xdr:rowOff>0</xdr:rowOff>
    </xdr:to>
    <xdr:sp macro="" textlink="">
      <xdr:nvSpPr>
        <xdr:cNvPr id="981782" name="Line 16"/>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22860</xdr:colOff>
      <xdr:row>106</xdr:row>
      <xdr:rowOff>0</xdr:rowOff>
    </xdr:to>
    <xdr:sp macro="" textlink="">
      <xdr:nvSpPr>
        <xdr:cNvPr id="981783" name="Line 217"/>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22860</xdr:colOff>
      <xdr:row>106</xdr:row>
      <xdr:rowOff>0</xdr:rowOff>
    </xdr:to>
    <xdr:sp macro="" textlink="">
      <xdr:nvSpPr>
        <xdr:cNvPr id="981784" name="Line 219"/>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85"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786"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87"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788"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89"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790"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91"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792"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793" name="Line 9"/>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93</xdr:row>
      <xdr:rowOff>0</xdr:rowOff>
    </xdr:from>
    <xdr:to>
      <xdr:col>12</xdr:col>
      <xdr:colOff>22860</xdr:colOff>
      <xdr:row>93</xdr:row>
      <xdr:rowOff>0</xdr:rowOff>
    </xdr:to>
    <xdr:sp macro="" textlink="">
      <xdr:nvSpPr>
        <xdr:cNvPr id="981794" name="Line 10"/>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795" name="Line 19"/>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796" name="Line 23"/>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93</xdr:row>
      <xdr:rowOff>0</xdr:rowOff>
    </xdr:from>
    <xdr:to>
      <xdr:col>12</xdr:col>
      <xdr:colOff>22860</xdr:colOff>
      <xdr:row>93</xdr:row>
      <xdr:rowOff>0</xdr:rowOff>
    </xdr:to>
    <xdr:sp macro="" textlink="">
      <xdr:nvSpPr>
        <xdr:cNvPr id="981797" name="Line 24"/>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798" name="Line 26"/>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72</xdr:row>
      <xdr:rowOff>0</xdr:rowOff>
    </xdr:to>
    <xdr:sp macro="" textlink="">
      <xdr:nvSpPr>
        <xdr:cNvPr id="981799" name="Line 42"/>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72</xdr:row>
      <xdr:rowOff>0</xdr:rowOff>
    </xdr:to>
    <xdr:sp macro="" textlink="">
      <xdr:nvSpPr>
        <xdr:cNvPr id="981800" name="Line 44"/>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72</xdr:row>
      <xdr:rowOff>0</xdr:rowOff>
    </xdr:to>
    <xdr:sp macro="" textlink="">
      <xdr:nvSpPr>
        <xdr:cNvPr id="981801" name="Line 76"/>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72</xdr:row>
      <xdr:rowOff>0</xdr:rowOff>
    </xdr:to>
    <xdr:sp macro="" textlink="">
      <xdr:nvSpPr>
        <xdr:cNvPr id="981802" name="Line 78"/>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03" name="Line 14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87</xdr:row>
      <xdr:rowOff>0</xdr:rowOff>
    </xdr:from>
    <xdr:to>
      <xdr:col>12</xdr:col>
      <xdr:colOff>22860</xdr:colOff>
      <xdr:row>87</xdr:row>
      <xdr:rowOff>0</xdr:rowOff>
    </xdr:to>
    <xdr:sp macro="" textlink="">
      <xdr:nvSpPr>
        <xdr:cNvPr id="981804" name="Line 149"/>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73</xdr:row>
      <xdr:rowOff>0</xdr:rowOff>
    </xdr:from>
    <xdr:to>
      <xdr:col>11</xdr:col>
      <xdr:colOff>30480</xdr:colOff>
      <xdr:row>73</xdr:row>
      <xdr:rowOff>0</xdr:rowOff>
    </xdr:to>
    <xdr:sp macro="" textlink="">
      <xdr:nvSpPr>
        <xdr:cNvPr id="981805" name="Line 153"/>
        <xdr:cNvSpPr>
          <a:spLocks noChangeShapeType="1"/>
        </xdr:cNvSpPr>
      </xdr:nvSpPr>
      <xdr:spPr bwMode="auto">
        <a:xfrm flipH="1">
          <a:off x="151866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73</xdr:row>
      <xdr:rowOff>0</xdr:rowOff>
    </xdr:from>
    <xdr:to>
      <xdr:col>11</xdr:col>
      <xdr:colOff>30480</xdr:colOff>
      <xdr:row>73</xdr:row>
      <xdr:rowOff>0</xdr:rowOff>
    </xdr:to>
    <xdr:sp macro="" textlink="">
      <xdr:nvSpPr>
        <xdr:cNvPr id="981806" name="Line 155"/>
        <xdr:cNvSpPr>
          <a:spLocks noChangeShapeType="1"/>
        </xdr:cNvSpPr>
      </xdr:nvSpPr>
      <xdr:spPr bwMode="auto">
        <a:xfrm flipH="1">
          <a:off x="151866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07" name="Line 15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08" name="Line 162"/>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87</xdr:row>
      <xdr:rowOff>0</xdr:rowOff>
    </xdr:from>
    <xdr:to>
      <xdr:col>12</xdr:col>
      <xdr:colOff>22860</xdr:colOff>
      <xdr:row>87</xdr:row>
      <xdr:rowOff>0</xdr:rowOff>
    </xdr:to>
    <xdr:sp macro="" textlink="">
      <xdr:nvSpPr>
        <xdr:cNvPr id="981809" name="Line 163"/>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10" name="Line 165"/>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11" name="Line 19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12" name="Line 19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813" name="Line 10"/>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814" name="Line 24"/>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15" name="Line 14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16" name="Line 163"/>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17" name="Line 9"/>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81</xdr:row>
      <xdr:rowOff>0</xdr:rowOff>
    </xdr:from>
    <xdr:to>
      <xdr:col>12</xdr:col>
      <xdr:colOff>22860</xdr:colOff>
      <xdr:row>81</xdr:row>
      <xdr:rowOff>0</xdr:rowOff>
    </xdr:to>
    <xdr:sp macro="" textlink="">
      <xdr:nvSpPr>
        <xdr:cNvPr id="981818" name="Line 10"/>
        <xdr:cNvSpPr>
          <a:spLocks noChangeShapeType="1"/>
        </xdr:cNvSpPr>
      </xdr:nvSpPr>
      <xdr:spPr bwMode="auto">
        <a:xfrm flipH="1">
          <a:off x="1614678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19" name="Line 19"/>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20" name="Line 23"/>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81</xdr:row>
      <xdr:rowOff>0</xdr:rowOff>
    </xdr:from>
    <xdr:to>
      <xdr:col>12</xdr:col>
      <xdr:colOff>22860</xdr:colOff>
      <xdr:row>81</xdr:row>
      <xdr:rowOff>0</xdr:rowOff>
    </xdr:to>
    <xdr:sp macro="" textlink="">
      <xdr:nvSpPr>
        <xdr:cNvPr id="981821" name="Line 24"/>
        <xdr:cNvSpPr>
          <a:spLocks noChangeShapeType="1"/>
        </xdr:cNvSpPr>
      </xdr:nvSpPr>
      <xdr:spPr bwMode="auto">
        <a:xfrm flipH="1">
          <a:off x="1614678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22" name="Line 26"/>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72</xdr:row>
      <xdr:rowOff>0</xdr:rowOff>
    </xdr:from>
    <xdr:to>
      <xdr:col>11</xdr:col>
      <xdr:colOff>30480</xdr:colOff>
      <xdr:row>76</xdr:row>
      <xdr:rowOff>0</xdr:rowOff>
    </xdr:to>
    <xdr:sp macro="" textlink="">
      <xdr:nvSpPr>
        <xdr:cNvPr id="981823" name="Line 42"/>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72</xdr:row>
      <xdr:rowOff>0</xdr:rowOff>
    </xdr:from>
    <xdr:to>
      <xdr:col>11</xdr:col>
      <xdr:colOff>30480</xdr:colOff>
      <xdr:row>76</xdr:row>
      <xdr:rowOff>0</xdr:rowOff>
    </xdr:to>
    <xdr:sp macro="" textlink="">
      <xdr:nvSpPr>
        <xdr:cNvPr id="981824" name="Line 44"/>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72</xdr:row>
      <xdr:rowOff>0</xdr:rowOff>
    </xdr:from>
    <xdr:to>
      <xdr:col>11</xdr:col>
      <xdr:colOff>30480</xdr:colOff>
      <xdr:row>76</xdr:row>
      <xdr:rowOff>0</xdr:rowOff>
    </xdr:to>
    <xdr:sp macro="" textlink="">
      <xdr:nvSpPr>
        <xdr:cNvPr id="981825" name="Line 76"/>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72</xdr:row>
      <xdr:rowOff>0</xdr:rowOff>
    </xdr:from>
    <xdr:to>
      <xdr:col>11</xdr:col>
      <xdr:colOff>30480</xdr:colOff>
      <xdr:row>76</xdr:row>
      <xdr:rowOff>0</xdr:rowOff>
    </xdr:to>
    <xdr:sp macro="" textlink="">
      <xdr:nvSpPr>
        <xdr:cNvPr id="981826" name="Line 78"/>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27" name="Line 14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70</xdr:row>
      <xdr:rowOff>0</xdr:rowOff>
    </xdr:from>
    <xdr:to>
      <xdr:col>12</xdr:col>
      <xdr:colOff>22860</xdr:colOff>
      <xdr:row>70</xdr:row>
      <xdr:rowOff>0</xdr:rowOff>
    </xdr:to>
    <xdr:sp macro="" textlink="">
      <xdr:nvSpPr>
        <xdr:cNvPr id="981828" name="Line 149"/>
        <xdr:cNvSpPr>
          <a:spLocks noChangeShapeType="1"/>
        </xdr:cNvSpPr>
      </xdr:nvSpPr>
      <xdr:spPr bwMode="auto">
        <a:xfrm flipH="1">
          <a:off x="1614678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92</xdr:row>
      <xdr:rowOff>0</xdr:rowOff>
    </xdr:from>
    <xdr:to>
      <xdr:col>11</xdr:col>
      <xdr:colOff>30480</xdr:colOff>
      <xdr:row>92</xdr:row>
      <xdr:rowOff>0</xdr:rowOff>
    </xdr:to>
    <xdr:sp macro="" textlink="">
      <xdr:nvSpPr>
        <xdr:cNvPr id="981829" name="Line 153"/>
        <xdr:cNvSpPr>
          <a:spLocks noChangeShapeType="1"/>
        </xdr:cNvSpPr>
      </xdr:nvSpPr>
      <xdr:spPr bwMode="auto">
        <a:xfrm flipH="1">
          <a:off x="151866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92</xdr:row>
      <xdr:rowOff>0</xdr:rowOff>
    </xdr:from>
    <xdr:to>
      <xdr:col>11</xdr:col>
      <xdr:colOff>30480</xdr:colOff>
      <xdr:row>92</xdr:row>
      <xdr:rowOff>0</xdr:rowOff>
    </xdr:to>
    <xdr:sp macro="" textlink="">
      <xdr:nvSpPr>
        <xdr:cNvPr id="981830" name="Line 155"/>
        <xdr:cNvSpPr>
          <a:spLocks noChangeShapeType="1"/>
        </xdr:cNvSpPr>
      </xdr:nvSpPr>
      <xdr:spPr bwMode="auto">
        <a:xfrm flipH="1">
          <a:off x="151866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1" name="Line 15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2" name="Line 162"/>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70</xdr:row>
      <xdr:rowOff>0</xdr:rowOff>
    </xdr:from>
    <xdr:to>
      <xdr:col>12</xdr:col>
      <xdr:colOff>22860</xdr:colOff>
      <xdr:row>70</xdr:row>
      <xdr:rowOff>0</xdr:rowOff>
    </xdr:to>
    <xdr:sp macro="" textlink="">
      <xdr:nvSpPr>
        <xdr:cNvPr id="981833" name="Line 163"/>
        <xdr:cNvSpPr>
          <a:spLocks noChangeShapeType="1"/>
        </xdr:cNvSpPr>
      </xdr:nvSpPr>
      <xdr:spPr bwMode="auto">
        <a:xfrm flipH="1">
          <a:off x="1614678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4" name="Line 165"/>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5" name="Line 19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6" name="Line 19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37" name="Line 10"/>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38" name="Line 24"/>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39" name="Line 14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40" name="Line 163"/>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30480</xdr:colOff>
      <xdr:row>106</xdr:row>
      <xdr:rowOff>0</xdr:rowOff>
    </xdr:to>
    <xdr:sp macro="" textlink="">
      <xdr:nvSpPr>
        <xdr:cNvPr id="981841" name="Line 14"/>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30480</xdr:colOff>
      <xdr:row>106</xdr:row>
      <xdr:rowOff>0</xdr:rowOff>
    </xdr:to>
    <xdr:sp macro="" textlink="">
      <xdr:nvSpPr>
        <xdr:cNvPr id="981842" name="Line 16"/>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30480</xdr:colOff>
      <xdr:row>106</xdr:row>
      <xdr:rowOff>0</xdr:rowOff>
    </xdr:to>
    <xdr:sp macro="" textlink="">
      <xdr:nvSpPr>
        <xdr:cNvPr id="981843" name="Line 217"/>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106</xdr:row>
      <xdr:rowOff>0</xdr:rowOff>
    </xdr:from>
    <xdr:to>
      <xdr:col>11</xdr:col>
      <xdr:colOff>30480</xdr:colOff>
      <xdr:row>106</xdr:row>
      <xdr:rowOff>0</xdr:rowOff>
    </xdr:to>
    <xdr:sp macro="" textlink="">
      <xdr:nvSpPr>
        <xdr:cNvPr id="981844" name="Line 219"/>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845" name="Line 10"/>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30480</xdr:colOff>
      <xdr:row>93</xdr:row>
      <xdr:rowOff>0</xdr:rowOff>
    </xdr:to>
    <xdr:sp macro="" textlink="">
      <xdr:nvSpPr>
        <xdr:cNvPr id="981846" name="Line 24"/>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47" name="Line 14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30480</xdr:colOff>
      <xdr:row>87</xdr:row>
      <xdr:rowOff>0</xdr:rowOff>
    </xdr:to>
    <xdr:sp macro="" textlink="">
      <xdr:nvSpPr>
        <xdr:cNvPr id="981848" name="Line 163"/>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49" name="Line 10"/>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30480</xdr:colOff>
      <xdr:row>81</xdr:row>
      <xdr:rowOff>0</xdr:rowOff>
    </xdr:to>
    <xdr:sp macro="" textlink="">
      <xdr:nvSpPr>
        <xdr:cNvPr id="981850" name="Line 24"/>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51" name="Line 14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30480</xdr:colOff>
      <xdr:row>70</xdr:row>
      <xdr:rowOff>0</xdr:rowOff>
    </xdr:to>
    <xdr:sp macro="" textlink="">
      <xdr:nvSpPr>
        <xdr:cNvPr id="981852" name="Line 163"/>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853"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854"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855"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856"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857"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858"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859"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1860"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861"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1862"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863"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1864"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865"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1866"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1867"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1868"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69"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0"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1"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2"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3"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4"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5"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6"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7"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8"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79"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80"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8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8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8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88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885" name="Line 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886"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1887"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888" name="Line 3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889" name="Line 72"/>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890"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1891"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89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89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89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189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896" name="Line 204"/>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897"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898" name="Line 206"/>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899"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0" name="Line 208"/>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1" name="Line 209"/>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981902"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3" name="Line 211"/>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4"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5"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06"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907"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1908"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1909"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1910"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11"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12"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1913"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914" name="Line 10"/>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915" name="Line 2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916" name="Line 14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1917" name="Line 16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918"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919"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920"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1921"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92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92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92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192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926" name="Line 200"/>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927" name="Line 201"/>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928" name="Line 202"/>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1929" name="Line 203"/>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930"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931"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932"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1933"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934"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935"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936"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1937"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938"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939"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940"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1941"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942"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943"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944"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1945"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946"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947"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948"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1949"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950"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951"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952"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1953"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95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95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95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195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95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95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96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196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96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96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96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196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96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96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96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196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97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97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97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197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97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97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97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197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97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97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98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198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98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98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98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198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98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98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98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198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99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99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99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199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99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99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99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199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998"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1999"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2000"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2001"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002"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003"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004"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005"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006" name="Line 10"/>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007" name="Line 24"/>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2008" name="Line 149"/>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2009" name="Line 163"/>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1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1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1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1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2014" name="Line 205"/>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2015" name="Line 207"/>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982016" name="Line 210"/>
        <xdr:cNvSpPr>
          <a:spLocks noChangeShapeType="1"/>
        </xdr:cNvSpPr>
      </xdr:nvSpPr>
      <xdr:spPr bwMode="auto">
        <a:xfrm flipH="1">
          <a:off x="141579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2017"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2018"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2019"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2020"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2021"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2022"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2023"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2024"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2025"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2026"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2027"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2028"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2029"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2030"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2031"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2032"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33"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34"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35"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36"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37"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38"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39"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40"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2041"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2042"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2043"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2044"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45"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46"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47"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48"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49"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50"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51"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2052"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2053"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2054"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2055"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2056"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057"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058"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059"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060"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206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206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206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206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065"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066"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067"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068"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2069"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2070"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2071"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2072"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2073"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2074"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2075"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2076"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2077"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2078"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2079"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2080"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81"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82"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83"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2084"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85"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86"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87"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088"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2089" name="Line 10"/>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2090" name="Line 2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2091" name="Line 14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2092" name="Line 16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093"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094"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095"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096"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97"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98"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099"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100"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01"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02"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03"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04"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05"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06"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07"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08"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09"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10"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11"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12"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13"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14"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15"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16"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17"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18"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19"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20"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121"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122"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123"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124"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2125"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2126"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2127"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2128"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29"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30"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31"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32"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33"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34"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35"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36"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2137"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2138"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2139"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2140"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2141"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2142"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2143"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2144"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2145"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2146"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2147"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2148"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49"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50"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51"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52"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153"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154"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155"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2156"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157"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158"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159"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160"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2161" name="Line 200"/>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2162" name="Line 201"/>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2163" name="Line 202"/>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2164" name="Line 203"/>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2165" name="Line 200"/>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2166" name="Line 201"/>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2167" name="Line 202"/>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2168" name="Line 203"/>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169"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170"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171"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172"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73"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74"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75"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2176"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77"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78"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79"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180"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81"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82"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83"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2184"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85"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86"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87"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2188"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89"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90"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91"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2192"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93"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94"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95"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2196"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97"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98"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199"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2200"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201"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202"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203"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204"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205"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206"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207"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2208"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09" name="Line 9"/>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2210"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11" name="Line 19"/>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12" name="Line 23"/>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2213"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14" name="Line 26"/>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15" name="Line 14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2216"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982217" name="Line 153"/>
        <xdr:cNvSpPr>
          <a:spLocks noChangeShapeType="1"/>
        </xdr:cNvSpPr>
      </xdr:nvSpPr>
      <xdr:spPr bwMode="auto">
        <a:xfrm flipH="1">
          <a:off x="141579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982218" name="Line 155"/>
        <xdr:cNvSpPr>
          <a:spLocks noChangeShapeType="1"/>
        </xdr:cNvSpPr>
      </xdr:nvSpPr>
      <xdr:spPr bwMode="auto">
        <a:xfrm flipH="1">
          <a:off x="141579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19" name="Line 15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0" name="Line 162"/>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2221"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2" name="Line 165"/>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3" name="Line 198"/>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4" name="Line 19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25"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26"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7"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28"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29" name="Line 9"/>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2230"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31" name="Line 19"/>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32" name="Line 23"/>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2233"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34" name="Line 26"/>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35" name="Line 14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2236"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982237" name="Line 153"/>
        <xdr:cNvSpPr>
          <a:spLocks noChangeShapeType="1"/>
        </xdr:cNvSpPr>
      </xdr:nvSpPr>
      <xdr:spPr bwMode="auto">
        <a:xfrm flipH="1">
          <a:off x="141579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982238" name="Line 155"/>
        <xdr:cNvSpPr>
          <a:spLocks noChangeShapeType="1"/>
        </xdr:cNvSpPr>
      </xdr:nvSpPr>
      <xdr:spPr bwMode="auto">
        <a:xfrm flipH="1">
          <a:off x="141579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39" name="Line 15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0" name="Line 162"/>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982241"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2" name="Line 165"/>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3" name="Line 198"/>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4" name="Line 19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45"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46"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7"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48"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82249" name="Line 14"/>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82250" name="Line 16"/>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82251" name="Line 217"/>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982252" name="Line 219"/>
        <xdr:cNvSpPr>
          <a:spLocks noChangeShapeType="1"/>
        </xdr:cNvSpPr>
      </xdr:nvSpPr>
      <xdr:spPr bwMode="auto">
        <a:xfrm flipH="1">
          <a:off x="141579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53"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254"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55"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256"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57"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258"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59"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260"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61" name="Line 9"/>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2262"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63" name="Line 19"/>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64" name="Line 23"/>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982265"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66" name="Line 26"/>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2267" name="Line 42"/>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2268" name="Line 44"/>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2269" name="Line 76"/>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982270" name="Line 78"/>
        <xdr:cNvSpPr>
          <a:spLocks noChangeShapeType="1"/>
        </xdr:cNvSpPr>
      </xdr:nvSpPr>
      <xdr:spPr bwMode="auto">
        <a:xfrm flipH="1">
          <a:off x="141579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71" name="Line 14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2272"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982273" name="Line 153"/>
        <xdr:cNvSpPr>
          <a:spLocks noChangeShapeType="1"/>
        </xdr:cNvSpPr>
      </xdr:nvSpPr>
      <xdr:spPr bwMode="auto">
        <a:xfrm flipH="1">
          <a:off x="141579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982274" name="Line 155"/>
        <xdr:cNvSpPr>
          <a:spLocks noChangeShapeType="1"/>
        </xdr:cNvSpPr>
      </xdr:nvSpPr>
      <xdr:spPr bwMode="auto">
        <a:xfrm flipH="1">
          <a:off x="141579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75" name="Line 15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76" name="Line 162"/>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982277"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78" name="Line 165"/>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79" name="Line 198"/>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80" name="Line 19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81" name="Line 10"/>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282" name="Line 24"/>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83" name="Line 14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284" name="Line 163"/>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285" name="Line 9"/>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2286"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287" name="Line 19"/>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288" name="Line 23"/>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982289"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290" name="Line 26"/>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2291" name="Line 42"/>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2292" name="Line 44"/>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2293" name="Line 76"/>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982294" name="Line 78"/>
        <xdr:cNvSpPr>
          <a:spLocks noChangeShapeType="1"/>
        </xdr:cNvSpPr>
      </xdr:nvSpPr>
      <xdr:spPr bwMode="auto">
        <a:xfrm flipH="1">
          <a:off x="141579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295" name="Line 14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2296"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982297" name="Line 153"/>
        <xdr:cNvSpPr>
          <a:spLocks noChangeShapeType="1"/>
        </xdr:cNvSpPr>
      </xdr:nvSpPr>
      <xdr:spPr bwMode="auto">
        <a:xfrm flipH="1">
          <a:off x="141579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982298" name="Line 155"/>
        <xdr:cNvSpPr>
          <a:spLocks noChangeShapeType="1"/>
        </xdr:cNvSpPr>
      </xdr:nvSpPr>
      <xdr:spPr bwMode="auto">
        <a:xfrm flipH="1">
          <a:off x="141579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299" name="Line 15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0" name="Line 162"/>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982301"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2" name="Line 165"/>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3" name="Line 198"/>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4" name="Line 19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305" name="Line 10"/>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306" name="Line 24"/>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7" name="Line 14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08" name="Line 163"/>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2309" name="Line 14"/>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2310" name="Line 16"/>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2311" name="Line 217"/>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982312" name="Line 219"/>
        <xdr:cNvSpPr>
          <a:spLocks noChangeShapeType="1"/>
        </xdr:cNvSpPr>
      </xdr:nvSpPr>
      <xdr:spPr bwMode="auto">
        <a:xfrm flipH="1">
          <a:off x="141579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313" name="Line 10"/>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982314" name="Line 24"/>
        <xdr:cNvSpPr>
          <a:spLocks noChangeShapeType="1"/>
        </xdr:cNvSpPr>
      </xdr:nvSpPr>
      <xdr:spPr bwMode="auto">
        <a:xfrm flipH="1">
          <a:off x="141579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315" name="Line 149"/>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982316" name="Line 163"/>
        <xdr:cNvSpPr>
          <a:spLocks noChangeShapeType="1"/>
        </xdr:cNvSpPr>
      </xdr:nvSpPr>
      <xdr:spPr bwMode="auto">
        <a:xfrm flipH="1">
          <a:off x="141579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317" name="Line 10"/>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982318" name="Line 24"/>
        <xdr:cNvSpPr>
          <a:spLocks noChangeShapeType="1"/>
        </xdr:cNvSpPr>
      </xdr:nvSpPr>
      <xdr:spPr bwMode="auto">
        <a:xfrm flipH="1">
          <a:off x="141579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19" name="Line 149"/>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982320" name="Line 163"/>
        <xdr:cNvSpPr>
          <a:spLocks noChangeShapeType="1"/>
        </xdr:cNvSpPr>
      </xdr:nvSpPr>
      <xdr:spPr bwMode="auto">
        <a:xfrm flipH="1">
          <a:off x="141579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321"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322"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323"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324"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325" name="Line 10"/>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326" name="Line 24"/>
        <xdr:cNvSpPr>
          <a:spLocks noChangeShapeType="1"/>
        </xdr:cNvSpPr>
      </xdr:nvSpPr>
      <xdr:spPr bwMode="auto">
        <a:xfrm flipH="1">
          <a:off x="141579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327" name="Line 149"/>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982328" name="Line 163"/>
        <xdr:cNvSpPr>
          <a:spLocks noChangeShapeType="1"/>
        </xdr:cNvSpPr>
      </xdr:nvSpPr>
      <xdr:spPr bwMode="auto">
        <a:xfrm flipH="1">
          <a:off x="141579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329" name="Line 10"/>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982330" name="Line 24"/>
        <xdr:cNvSpPr>
          <a:spLocks noChangeShapeType="1"/>
        </xdr:cNvSpPr>
      </xdr:nvSpPr>
      <xdr:spPr bwMode="auto">
        <a:xfrm flipH="1">
          <a:off x="141579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331" name="Line 149"/>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982332" name="Line 163"/>
        <xdr:cNvSpPr>
          <a:spLocks noChangeShapeType="1"/>
        </xdr:cNvSpPr>
      </xdr:nvSpPr>
      <xdr:spPr bwMode="auto">
        <a:xfrm flipH="1">
          <a:off x="141579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333" name="Line 10"/>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982334" name="Line 24"/>
        <xdr:cNvSpPr>
          <a:spLocks noChangeShapeType="1"/>
        </xdr:cNvSpPr>
      </xdr:nvSpPr>
      <xdr:spPr bwMode="auto">
        <a:xfrm flipH="1">
          <a:off x="141579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2335" name="Line 149"/>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982336" name="Line 163"/>
        <xdr:cNvSpPr>
          <a:spLocks noChangeShapeType="1"/>
        </xdr:cNvSpPr>
      </xdr:nvSpPr>
      <xdr:spPr bwMode="auto">
        <a:xfrm flipH="1">
          <a:off x="141579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37"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38"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39"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0"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1"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2"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3"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4"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5"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6"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7"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8"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49"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50"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51"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2352"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147</xdr:row>
      <xdr:rowOff>106680</xdr:rowOff>
    </xdr:from>
    <xdr:to>
      <xdr:col>1</xdr:col>
      <xdr:colOff>899160</xdr:colOff>
      <xdr:row>148</xdr:row>
      <xdr:rowOff>0</xdr:rowOff>
    </xdr:to>
    <xdr:sp macro="" textlink="">
      <xdr:nvSpPr>
        <xdr:cNvPr id="982353" name="Line 213"/>
        <xdr:cNvSpPr>
          <a:spLocks noChangeShapeType="1"/>
        </xdr:cNvSpPr>
      </xdr:nvSpPr>
      <xdr:spPr bwMode="auto">
        <a:xfrm flipH="1" flipV="1">
          <a:off x="2712720" y="173431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47</xdr:row>
      <xdr:rowOff>0</xdr:rowOff>
    </xdr:from>
    <xdr:to>
      <xdr:col>1</xdr:col>
      <xdr:colOff>899160</xdr:colOff>
      <xdr:row>47</xdr:row>
      <xdr:rowOff>106680</xdr:rowOff>
    </xdr:to>
    <xdr:sp macro="" textlink="">
      <xdr:nvSpPr>
        <xdr:cNvPr id="982354" name="Line 31"/>
        <xdr:cNvSpPr>
          <a:spLocks noChangeShapeType="1"/>
        </xdr:cNvSpPr>
      </xdr:nvSpPr>
      <xdr:spPr bwMode="auto">
        <a:xfrm flipH="1" flipV="1">
          <a:off x="2712720" y="515112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45</xdr:row>
      <xdr:rowOff>0</xdr:rowOff>
    </xdr:to>
    <xdr:sp macro="" textlink="">
      <xdr:nvSpPr>
        <xdr:cNvPr id="982355" name="Line 39"/>
        <xdr:cNvSpPr>
          <a:spLocks noChangeShapeType="1"/>
        </xdr:cNvSpPr>
      </xdr:nvSpPr>
      <xdr:spPr bwMode="auto">
        <a:xfrm flipH="1" flipV="1">
          <a:off x="4564380" y="455676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45</xdr:row>
      <xdr:rowOff>0</xdr:rowOff>
    </xdr:to>
    <xdr:sp macro="" textlink="">
      <xdr:nvSpPr>
        <xdr:cNvPr id="982356" name="Line 40"/>
        <xdr:cNvSpPr>
          <a:spLocks noChangeShapeType="1"/>
        </xdr:cNvSpPr>
      </xdr:nvSpPr>
      <xdr:spPr bwMode="auto">
        <a:xfrm flipH="1" flipV="1">
          <a:off x="4564380" y="455676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57" name="Line 41"/>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45</xdr:row>
      <xdr:rowOff>0</xdr:rowOff>
    </xdr:to>
    <xdr:sp macro="" textlink="">
      <xdr:nvSpPr>
        <xdr:cNvPr id="982358" name="Line 42"/>
        <xdr:cNvSpPr>
          <a:spLocks noChangeShapeType="1"/>
        </xdr:cNvSpPr>
      </xdr:nvSpPr>
      <xdr:spPr bwMode="auto">
        <a:xfrm flipH="1">
          <a:off x="14157960" y="4556760"/>
          <a:ext cx="2286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59" name="Line 43"/>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45</xdr:row>
      <xdr:rowOff>0</xdr:rowOff>
    </xdr:to>
    <xdr:sp macro="" textlink="">
      <xdr:nvSpPr>
        <xdr:cNvPr id="982360" name="Line 44"/>
        <xdr:cNvSpPr>
          <a:spLocks noChangeShapeType="1"/>
        </xdr:cNvSpPr>
      </xdr:nvSpPr>
      <xdr:spPr bwMode="auto">
        <a:xfrm flipH="1">
          <a:off x="14157960" y="4556760"/>
          <a:ext cx="2286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61" name="Line 48"/>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62" name="Line 49"/>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45</xdr:row>
      <xdr:rowOff>0</xdr:rowOff>
    </xdr:to>
    <xdr:sp macro="" textlink="">
      <xdr:nvSpPr>
        <xdr:cNvPr id="982363" name="Line 73"/>
        <xdr:cNvSpPr>
          <a:spLocks noChangeShapeType="1"/>
        </xdr:cNvSpPr>
      </xdr:nvSpPr>
      <xdr:spPr bwMode="auto">
        <a:xfrm flipH="1" flipV="1">
          <a:off x="4564380" y="455676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43</xdr:row>
      <xdr:rowOff>0</xdr:rowOff>
    </xdr:from>
    <xdr:to>
      <xdr:col>2</xdr:col>
      <xdr:colOff>30480</xdr:colOff>
      <xdr:row>45</xdr:row>
      <xdr:rowOff>0</xdr:rowOff>
    </xdr:to>
    <xdr:sp macro="" textlink="">
      <xdr:nvSpPr>
        <xdr:cNvPr id="982364" name="Line 74"/>
        <xdr:cNvSpPr>
          <a:spLocks noChangeShapeType="1"/>
        </xdr:cNvSpPr>
      </xdr:nvSpPr>
      <xdr:spPr bwMode="auto">
        <a:xfrm flipH="1" flipV="1">
          <a:off x="4564380" y="455676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65" name="Line 75"/>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45</xdr:row>
      <xdr:rowOff>0</xdr:rowOff>
    </xdr:to>
    <xdr:sp macro="" textlink="">
      <xdr:nvSpPr>
        <xdr:cNvPr id="982366" name="Line 76"/>
        <xdr:cNvSpPr>
          <a:spLocks noChangeShapeType="1"/>
        </xdr:cNvSpPr>
      </xdr:nvSpPr>
      <xdr:spPr bwMode="auto">
        <a:xfrm flipH="1">
          <a:off x="14157960" y="4556760"/>
          <a:ext cx="2286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67" name="Line 77"/>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45</xdr:row>
      <xdr:rowOff>0</xdr:rowOff>
    </xdr:to>
    <xdr:sp macro="" textlink="">
      <xdr:nvSpPr>
        <xdr:cNvPr id="982368" name="Line 78"/>
        <xdr:cNvSpPr>
          <a:spLocks noChangeShapeType="1"/>
        </xdr:cNvSpPr>
      </xdr:nvSpPr>
      <xdr:spPr bwMode="auto">
        <a:xfrm flipH="1">
          <a:off x="14157960" y="4556760"/>
          <a:ext cx="2286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69" name="Line 82"/>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0</xdr:colOff>
      <xdr:row>45</xdr:row>
      <xdr:rowOff>0</xdr:rowOff>
    </xdr:to>
    <xdr:sp macro="" textlink="">
      <xdr:nvSpPr>
        <xdr:cNvPr id="982370" name="Line 83"/>
        <xdr:cNvSpPr>
          <a:spLocks noChangeShapeType="1"/>
        </xdr:cNvSpPr>
      </xdr:nvSpPr>
      <xdr:spPr bwMode="auto">
        <a:xfrm flipH="1">
          <a:off x="14157960" y="4556760"/>
          <a:ext cx="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37</xdr:row>
      <xdr:rowOff>0</xdr:rowOff>
    </xdr:to>
    <xdr:sp macro="" textlink="">
      <xdr:nvSpPr>
        <xdr:cNvPr id="982371" name="Line 145"/>
        <xdr:cNvSpPr>
          <a:spLocks noChangeShapeType="1"/>
        </xdr:cNvSpPr>
      </xdr:nvSpPr>
      <xdr:spPr bwMode="auto">
        <a:xfrm flipH="1">
          <a:off x="14157960" y="2575560"/>
          <a:ext cx="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19</xdr:row>
      <xdr:rowOff>0</xdr:rowOff>
    </xdr:from>
    <xdr:to>
      <xdr:col>2</xdr:col>
      <xdr:colOff>30480</xdr:colOff>
      <xdr:row>37</xdr:row>
      <xdr:rowOff>0</xdr:rowOff>
    </xdr:to>
    <xdr:sp macro="" textlink="">
      <xdr:nvSpPr>
        <xdr:cNvPr id="982372" name="Line 146"/>
        <xdr:cNvSpPr>
          <a:spLocks noChangeShapeType="1"/>
        </xdr:cNvSpPr>
      </xdr:nvSpPr>
      <xdr:spPr bwMode="auto">
        <a:xfrm flipH="1" flipV="1">
          <a:off x="4564380" y="2575560"/>
          <a:ext cx="3048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22860</xdr:colOff>
      <xdr:row>37</xdr:row>
      <xdr:rowOff>0</xdr:rowOff>
    </xdr:to>
    <xdr:sp macro="" textlink="">
      <xdr:nvSpPr>
        <xdr:cNvPr id="982373" name="Line 147"/>
        <xdr:cNvSpPr>
          <a:spLocks noChangeShapeType="1"/>
        </xdr:cNvSpPr>
      </xdr:nvSpPr>
      <xdr:spPr bwMode="auto">
        <a:xfrm flipH="1">
          <a:off x="14157960" y="2575560"/>
          <a:ext cx="2286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37</xdr:row>
      <xdr:rowOff>0</xdr:rowOff>
    </xdr:to>
    <xdr:sp macro="" textlink="">
      <xdr:nvSpPr>
        <xdr:cNvPr id="982374" name="Line 156"/>
        <xdr:cNvSpPr>
          <a:spLocks noChangeShapeType="1"/>
        </xdr:cNvSpPr>
      </xdr:nvSpPr>
      <xdr:spPr bwMode="auto">
        <a:xfrm flipH="1">
          <a:off x="14157960" y="2575560"/>
          <a:ext cx="0" cy="15849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82375" name="Line 173"/>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30480</xdr:colOff>
      <xdr:row>28</xdr:row>
      <xdr:rowOff>0</xdr:rowOff>
    </xdr:to>
    <xdr:sp macro="" textlink="">
      <xdr:nvSpPr>
        <xdr:cNvPr id="982376" name="Line 174"/>
        <xdr:cNvSpPr>
          <a:spLocks noChangeShapeType="1"/>
        </xdr:cNvSpPr>
      </xdr:nvSpPr>
      <xdr:spPr bwMode="auto">
        <a:xfrm flipH="1" flipV="1">
          <a:off x="4564380" y="31699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22860</xdr:colOff>
      <xdr:row>28</xdr:row>
      <xdr:rowOff>0</xdr:rowOff>
    </xdr:to>
    <xdr:sp macro="" textlink="">
      <xdr:nvSpPr>
        <xdr:cNvPr id="982377" name="Line 175"/>
        <xdr:cNvSpPr>
          <a:spLocks noChangeShapeType="1"/>
        </xdr:cNvSpPr>
      </xdr:nvSpPr>
      <xdr:spPr bwMode="auto">
        <a:xfrm flipH="1">
          <a:off x="14157960" y="31699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378" name="Line 176"/>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379" name="Line 177"/>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80" name="Line 178"/>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381" name="Line 179"/>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82" name="Line 180"/>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383" name="Line 18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82384" name="Line 182"/>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85" name="Line 183"/>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86" name="Line 184"/>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82387" name="Line 186"/>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30480</xdr:colOff>
      <xdr:row>28</xdr:row>
      <xdr:rowOff>0</xdr:rowOff>
    </xdr:to>
    <xdr:sp macro="" textlink="">
      <xdr:nvSpPr>
        <xdr:cNvPr id="982388" name="Line 187"/>
        <xdr:cNvSpPr>
          <a:spLocks noChangeShapeType="1"/>
        </xdr:cNvSpPr>
      </xdr:nvSpPr>
      <xdr:spPr bwMode="auto">
        <a:xfrm flipH="1" flipV="1">
          <a:off x="4564380" y="31699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22860</xdr:colOff>
      <xdr:row>28</xdr:row>
      <xdr:rowOff>0</xdr:rowOff>
    </xdr:to>
    <xdr:sp macro="" textlink="">
      <xdr:nvSpPr>
        <xdr:cNvPr id="982389" name="Line 188"/>
        <xdr:cNvSpPr>
          <a:spLocks noChangeShapeType="1"/>
        </xdr:cNvSpPr>
      </xdr:nvSpPr>
      <xdr:spPr bwMode="auto">
        <a:xfrm flipH="1">
          <a:off x="14157960" y="31699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390" name="Line 189"/>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391" name="Line 190"/>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92" name="Line 191"/>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393" name="Line 19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94" name="Line 193"/>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395" name="Line 194"/>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28</xdr:row>
      <xdr:rowOff>0</xdr:rowOff>
    </xdr:to>
    <xdr:sp macro="" textlink="">
      <xdr:nvSpPr>
        <xdr:cNvPr id="982396" name="Line 195"/>
        <xdr:cNvSpPr>
          <a:spLocks noChangeShapeType="1"/>
        </xdr:cNvSpPr>
      </xdr:nvSpPr>
      <xdr:spPr bwMode="auto">
        <a:xfrm flipH="1">
          <a:off x="14157960" y="316992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97" name="Line 196"/>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398" name="Line 197"/>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399"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400"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401"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402"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03"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04"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05"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06"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47</xdr:row>
      <xdr:rowOff>0</xdr:rowOff>
    </xdr:from>
    <xdr:to>
      <xdr:col>2</xdr:col>
      <xdr:colOff>30480</xdr:colOff>
      <xdr:row>47</xdr:row>
      <xdr:rowOff>0</xdr:rowOff>
    </xdr:to>
    <xdr:sp macro="" textlink="">
      <xdr:nvSpPr>
        <xdr:cNvPr id="982407" name="Line 11"/>
        <xdr:cNvSpPr>
          <a:spLocks noChangeShapeType="1"/>
        </xdr:cNvSpPr>
      </xdr:nvSpPr>
      <xdr:spPr bwMode="auto">
        <a:xfrm flipH="1" flipV="1">
          <a:off x="4564380" y="51511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47</xdr:row>
      <xdr:rowOff>0</xdr:rowOff>
    </xdr:from>
    <xdr:to>
      <xdr:col>2</xdr:col>
      <xdr:colOff>30480</xdr:colOff>
      <xdr:row>47</xdr:row>
      <xdr:rowOff>0</xdr:rowOff>
    </xdr:to>
    <xdr:sp macro="" textlink="">
      <xdr:nvSpPr>
        <xdr:cNvPr id="982408" name="Line 12"/>
        <xdr:cNvSpPr>
          <a:spLocks noChangeShapeType="1"/>
        </xdr:cNvSpPr>
      </xdr:nvSpPr>
      <xdr:spPr bwMode="auto">
        <a:xfrm flipH="1" flipV="1">
          <a:off x="4564380" y="51511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09" name="Line 13"/>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22860</xdr:colOff>
      <xdr:row>47</xdr:row>
      <xdr:rowOff>0</xdr:rowOff>
    </xdr:to>
    <xdr:sp macro="" textlink="">
      <xdr:nvSpPr>
        <xdr:cNvPr id="982410" name="Line 14"/>
        <xdr:cNvSpPr>
          <a:spLocks noChangeShapeType="1"/>
        </xdr:cNvSpPr>
      </xdr:nvSpPr>
      <xdr:spPr bwMode="auto">
        <a:xfrm flipH="1">
          <a:off x="14157960" y="51511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11" name="Line 15"/>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22860</xdr:colOff>
      <xdr:row>47</xdr:row>
      <xdr:rowOff>0</xdr:rowOff>
    </xdr:to>
    <xdr:sp macro="" textlink="">
      <xdr:nvSpPr>
        <xdr:cNvPr id="982412" name="Line 16"/>
        <xdr:cNvSpPr>
          <a:spLocks noChangeShapeType="1"/>
        </xdr:cNvSpPr>
      </xdr:nvSpPr>
      <xdr:spPr bwMode="auto">
        <a:xfrm flipH="1">
          <a:off x="14157960" y="51511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13" name="Line 20"/>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14" name="Line 21"/>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106680</xdr:rowOff>
    </xdr:to>
    <xdr:sp macro="" textlink="">
      <xdr:nvSpPr>
        <xdr:cNvPr id="982415" name="Line 22"/>
        <xdr:cNvSpPr>
          <a:spLocks noChangeShapeType="1"/>
        </xdr:cNvSpPr>
      </xdr:nvSpPr>
      <xdr:spPr bwMode="auto">
        <a:xfrm flipH="1">
          <a:off x="14157960" y="515112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47</xdr:row>
      <xdr:rowOff>0</xdr:rowOff>
    </xdr:from>
    <xdr:to>
      <xdr:col>2</xdr:col>
      <xdr:colOff>30480</xdr:colOff>
      <xdr:row>47</xdr:row>
      <xdr:rowOff>0</xdr:rowOff>
    </xdr:to>
    <xdr:sp macro="" textlink="">
      <xdr:nvSpPr>
        <xdr:cNvPr id="982416" name="Line 214"/>
        <xdr:cNvSpPr>
          <a:spLocks noChangeShapeType="1"/>
        </xdr:cNvSpPr>
      </xdr:nvSpPr>
      <xdr:spPr bwMode="auto">
        <a:xfrm flipH="1" flipV="1">
          <a:off x="4564380" y="51511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47</xdr:row>
      <xdr:rowOff>0</xdr:rowOff>
    </xdr:from>
    <xdr:to>
      <xdr:col>2</xdr:col>
      <xdr:colOff>30480</xdr:colOff>
      <xdr:row>47</xdr:row>
      <xdr:rowOff>0</xdr:rowOff>
    </xdr:to>
    <xdr:sp macro="" textlink="">
      <xdr:nvSpPr>
        <xdr:cNvPr id="982417" name="Line 215"/>
        <xdr:cNvSpPr>
          <a:spLocks noChangeShapeType="1"/>
        </xdr:cNvSpPr>
      </xdr:nvSpPr>
      <xdr:spPr bwMode="auto">
        <a:xfrm flipH="1" flipV="1">
          <a:off x="4564380" y="51511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18" name="Line 216"/>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22860</xdr:colOff>
      <xdr:row>47</xdr:row>
      <xdr:rowOff>0</xdr:rowOff>
    </xdr:to>
    <xdr:sp macro="" textlink="">
      <xdr:nvSpPr>
        <xdr:cNvPr id="982419" name="Line 217"/>
        <xdr:cNvSpPr>
          <a:spLocks noChangeShapeType="1"/>
        </xdr:cNvSpPr>
      </xdr:nvSpPr>
      <xdr:spPr bwMode="auto">
        <a:xfrm flipH="1">
          <a:off x="14157960" y="51511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20" name="Line 218"/>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22860</xdr:colOff>
      <xdr:row>47</xdr:row>
      <xdr:rowOff>0</xdr:rowOff>
    </xdr:to>
    <xdr:sp macro="" textlink="">
      <xdr:nvSpPr>
        <xdr:cNvPr id="982421" name="Line 219"/>
        <xdr:cNvSpPr>
          <a:spLocks noChangeShapeType="1"/>
        </xdr:cNvSpPr>
      </xdr:nvSpPr>
      <xdr:spPr bwMode="auto">
        <a:xfrm flipH="1">
          <a:off x="14157960" y="51511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22" name="Line 220"/>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47</xdr:row>
      <xdr:rowOff>0</xdr:rowOff>
    </xdr:from>
    <xdr:to>
      <xdr:col>10</xdr:col>
      <xdr:colOff>0</xdr:colOff>
      <xdr:row>47</xdr:row>
      <xdr:rowOff>0</xdr:rowOff>
    </xdr:to>
    <xdr:sp macro="" textlink="">
      <xdr:nvSpPr>
        <xdr:cNvPr id="982423" name="Line 221"/>
        <xdr:cNvSpPr>
          <a:spLocks noChangeShapeType="1"/>
        </xdr:cNvSpPr>
      </xdr:nvSpPr>
      <xdr:spPr bwMode="auto">
        <a:xfrm flipH="1">
          <a:off x="14157960" y="51511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46</xdr:row>
      <xdr:rowOff>0</xdr:rowOff>
    </xdr:from>
    <xdr:to>
      <xdr:col>2</xdr:col>
      <xdr:colOff>30480</xdr:colOff>
      <xdr:row>47</xdr:row>
      <xdr:rowOff>0</xdr:rowOff>
    </xdr:to>
    <xdr:sp macro="" textlink="">
      <xdr:nvSpPr>
        <xdr:cNvPr id="982424" name="Line 39"/>
        <xdr:cNvSpPr>
          <a:spLocks noChangeShapeType="1"/>
        </xdr:cNvSpPr>
      </xdr:nvSpPr>
      <xdr:spPr bwMode="auto">
        <a:xfrm flipH="1" flipV="1">
          <a:off x="4564380" y="49530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46</xdr:row>
      <xdr:rowOff>0</xdr:rowOff>
    </xdr:from>
    <xdr:to>
      <xdr:col>2</xdr:col>
      <xdr:colOff>30480</xdr:colOff>
      <xdr:row>47</xdr:row>
      <xdr:rowOff>0</xdr:rowOff>
    </xdr:to>
    <xdr:sp macro="" textlink="">
      <xdr:nvSpPr>
        <xdr:cNvPr id="982425" name="Line 40"/>
        <xdr:cNvSpPr>
          <a:spLocks noChangeShapeType="1"/>
        </xdr:cNvSpPr>
      </xdr:nvSpPr>
      <xdr:spPr bwMode="auto">
        <a:xfrm flipH="1" flipV="1">
          <a:off x="4564380" y="49530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26" name="Line 41"/>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982427" name="Line 42"/>
        <xdr:cNvSpPr>
          <a:spLocks noChangeShapeType="1"/>
        </xdr:cNvSpPr>
      </xdr:nvSpPr>
      <xdr:spPr bwMode="auto">
        <a:xfrm flipH="1">
          <a:off x="141579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28" name="Line 43"/>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982429" name="Line 44"/>
        <xdr:cNvSpPr>
          <a:spLocks noChangeShapeType="1"/>
        </xdr:cNvSpPr>
      </xdr:nvSpPr>
      <xdr:spPr bwMode="auto">
        <a:xfrm flipH="1">
          <a:off x="141579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0" name="Line 48"/>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1" name="Line 49"/>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46</xdr:row>
      <xdr:rowOff>0</xdr:rowOff>
    </xdr:from>
    <xdr:to>
      <xdr:col>2</xdr:col>
      <xdr:colOff>30480</xdr:colOff>
      <xdr:row>47</xdr:row>
      <xdr:rowOff>0</xdr:rowOff>
    </xdr:to>
    <xdr:sp macro="" textlink="">
      <xdr:nvSpPr>
        <xdr:cNvPr id="982432" name="Line 73"/>
        <xdr:cNvSpPr>
          <a:spLocks noChangeShapeType="1"/>
        </xdr:cNvSpPr>
      </xdr:nvSpPr>
      <xdr:spPr bwMode="auto">
        <a:xfrm flipH="1" flipV="1">
          <a:off x="4564380" y="49530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46</xdr:row>
      <xdr:rowOff>0</xdr:rowOff>
    </xdr:from>
    <xdr:to>
      <xdr:col>2</xdr:col>
      <xdr:colOff>30480</xdr:colOff>
      <xdr:row>47</xdr:row>
      <xdr:rowOff>0</xdr:rowOff>
    </xdr:to>
    <xdr:sp macro="" textlink="">
      <xdr:nvSpPr>
        <xdr:cNvPr id="982433" name="Line 74"/>
        <xdr:cNvSpPr>
          <a:spLocks noChangeShapeType="1"/>
        </xdr:cNvSpPr>
      </xdr:nvSpPr>
      <xdr:spPr bwMode="auto">
        <a:xfrm flipH="1" flipV="1">
          <a:off x="4564380" y="49530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4" name="Line 75"/>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982435" name="Line 76"/>
        <xdr:cNvSpPr>
          <a:spLocks noChangeShapeType="1"/>
        </xdr:cNvSpPr>
      </xdr:nvSpPr>
      <xdr:spPr bwMode="auto">
        <a:xfrm flipH="1">
          <a:off x="141579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6" name="Line 77"/>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982437" name="Line 78"/>
        <xdr:cNvSpPr>
          <a:spLocks noChangeShapeType="1"/>
        </xdr:cNvSpPr>
      </xdr:nvSpPr>
      <xdr:spPr bwMode="auto">
        <a:xfrm flipH="1">
          <a:off x="141579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8" name="Line 82"/>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47</xdr:row>
      <xdr:rowOff>0</xdr:rowOff>
    </xdr:to>
    <xdr:sp macro="" textlink="">
      <xdr:nvSpPr>
        <xdr:cNvPr id="982439" name="Line 83"/>
        <xdr:cNvSpPr>
          <a:spLocks noChangeShapeType="1"/>
        </xdr:cNvSpPr>
      </xdr:nvSpPr>
      <xdr:spPr bwMode="auto">
        <a:xfrm flipH="1">
          <a:off x="14157960" y="495300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40"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41"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42"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443"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51</xdr:row>
      <xdr:rowOff>0</xdr:rowOff>
    </xdr:to>
    <xdr:sp macro="" textlink="">
      <xdr:nvSpPr>
        <xdr:cNvPr id="982444" name="Line 145"/>
        <xdr:cNvSpPr>
          <a:spLocks noChangeShapeType="1"/>
        </xdr:cNvSpPr>
      </xdr:nvSpPr>
      <xdr:spPr bwMode="auto">
        <a:xfrm flipH="1">
          <a:off x="14157960" y="2575560"/>
          <a:ext cx="0" cy="33680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19</xdr:row>
      <xdr:rowOff>0</xdr:rowOff>
    </xdr:from>
    <xdr:to>
      <xdr:col>2</xdr:col>
      <xdr:colOff>30480</xdr:colOff>
      <xdr:row>51</xdr:row>
      <xdr:rowOff>0</xdr:rowOff>
    </xdr:to>
    <xdr:sp macro="" textlink="">
      <xdr:nvSpPr>
        <xdr:cNvPr id="982445" name="Line 146"/>
        <xdr:cNvSpPr>
          <a:spLocks noChangeShapeType="1"/>
        </xdr:cNvSpPr>
      </xdr:nvSpPr>
      <xdr:spPr bwMode="auto">
        <a:xfrm flipH="1" flipV="1">
          <a:off x="4564380" y="2575560"/>
          <a:ext cx="30480" cy="33680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7620</xdr:colOff>
      <xdr:row>51</xdr:row>
      <xdr:rowOff>0</xdr:rowOff>
    </xdr:to>
    <xdr:sp macro="" textlink="">
      <xdr:nvSpPr>
        <xdr:cNvPr id="982446" name="Line 147"/>
        <xdr:cNvSpPr>
          <a:spLocks noChangeShapeType="1"/>
        </xdr:cNvSpPr>
      </xdr:nvSpPr>
      <xdr:spPr bwMode="auto">
        <a:xfrm flipH="1">
          <a:off x="14157960" y="2575560"/>
          <a:ext cx="7620" cy="33680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19</xdr:row>
      <xdr:rowOff>0</xdr:rowOff>
    </xdr:from>
    <xdr:to>
      <xdr:col>10</xdr:col>
      <xdr:colOff>0</xdr:colOff>
      <xdr:row>51</xdr:row>
      <xdr:rowOff>0</xdr:rowOff>
    </xdr:to>
    <xdr:sp macro="" textlink="">
      <xdr:nvSpPr>
        <xdr:cNvPr id="982447" name="Line 156"/>
        <xdr:cNvSpPr>
          <a:spLocks noChangeShapeType="1"/>
        </xdr:cNvSpPr>
      </xdr:nvSpPr>
      <xdr:spPr bwMode="auto">
        <a:xfrm flipH="1">
          <a:off x="14157960" y="2575560"/>
          <a:ext cx="0" cy="33680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40</xdr:row>
      <xdr:rowOff>0</xdr:rowOff>
    </xdr:from>
    <xdr:to>
      <xdr:col>10</xdr:col>
      <xdr:colOff>0</xdr:colOff>
      <xdr:row>40</xdr:row>
      <xdr:rowOff>0</xdr:rowOff>
    </xdr:to>
    <xdr:sp macro="" textlink="">
      <xdr:nvSpPr>
        <xdr:cNvPr id="982448" name="Line 1"/>
        <xdr:cNvSpPr>
          <a:spLocks noChangeShapeType="1"/>
        </xdr:cNvSpPr>
      </xdr:nvSpPr>
      <xdr:spPr bwMode="auto">
        <a:xfrm>
          <a:off x="4686300" y="455676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49</xdr:row>
      <xdr:rowOff>0</xdr:rowOff>
    </xdr:to>
    <xdr:sp macro="" textlink="">
      <xdr:nvSpPr>
        <xdr:cNvPr id="982449" name="Line 2"/>
        <xdr:cNvSpPr>
          <a:spLocks noChangeShapeType="1"/>
        </xdr:cNvSpPr>
      </xdr:nvSpPr>
      <xdr:spPr bwMode="auto">
        <a:xfrm flipH="1">
          <a:off x="14157960" y="3169920"/>
          <a:ext cx="0" cy="2377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49</xdr:row>
      <xdr:rowOff>0</xdr:rowOff>
    </xdr:to>
    <xdr:sp macro="" textlink="">
      <xdr:nvSpPr>
        <xdr:cNvPr id="982450" name="Line 3"/>
        <xdr:cNvSpPr>
          <a:spLocks noChangeShapeType="1"/>
        </xdr:cNvSpPr>
      </xdr:nvSpPr>
      <xdr:spPr bwMode="auto">
        <a:xfrm flipH="1" flipV="1">
          <a:off x="4564380" y="3169920"/>
          <a:ext cx="38100" cy="2377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49</xdr:row>
      <xdr:rowOff>0</xdr:rowOff>
    </xdr:to>
    <xdr:sp macro="" textlink="">
      <xdr:nvSpPr>
        <xdr:cNvPr id="982451" name="Line 4"/>
        <xdr:cNvSpPr>
          <a:spLocks noChangeShapeType="1"/>
        </xdr:cNvSpPr>
      </xdr:nvSpPr>
      <xdr:spPr bwMode="auto">
        <a:xfrm flipH="1">
          <a:off x="14157960" y="3169920"/>
          <a:ext cx="7620" cy="2377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52" name="Line 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7620</xdr:colOff>
      <xdr:row>40</xdr:row>
      <xdr:rowOff>0</xdr:rowOff>
    </xdr:to>
    <xdr:sp macro="" textlink="">
      <xdr:nvSpPr>
        <xdr:cNvPr id="982453" name="Line 1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49</xdr:row>
      <xdr:rowOff>0</xdr:rowOff>
    </xdr:to>
    <xdr:sp macro="" textlink="">
      <xdr:nvSpPr>
        <xdr:cNvPr id="982454" name="Line 17"/>
        <xdr:cNvSpPr>
          <a:spLocks noChangeShapeType="1"/>
        </xdr:cNvSpPr>
      </xdr:nvSpPr>
      <xdr:spPr bwMode="auto">
        <a:xfrm flipH="1">
          <a:off x="14157960" y="3169920"/>
          <a:ext cx="0" cy="2377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55" name="Line 1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56" name="Line 1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57" name="Line 2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7620</xdr:colOff>
      <xdr:row>40</xdr:row>
      <xdr:rowOff>0</xdr:rowOff>
    </xdr:to>
    <xdr:sp macro="" textlink="">
      <xdr:nvSpPr>
        <xdr:cNvPr id="982458" name="Line 24"/>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59" name="Line 25"/>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60" name="Line 26"/>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461" name="Line 27"/>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41</xdr:row>
      <xdr:rowOff>0</xdr:rowOff>
    </xdr:from>
    <xdr:to>
      <xdr:col>1</xdr:col>
      <xdr:colOff>1036320</xdr:colOff>
      <xdr:row>41</xdr:row>
      <xdr:rowOff>114300</xdr:rowOff>
    </xdr:to>
    <xdr:sp macro="" textlink="">
      <xdr:nvSpPr>
        <xdr:cNvPr id="982462" name="Line 28"/>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37</xdr:row>
      <xdr:rowOff>106680</xdr:rowOff>
    </xdr:from>
    <xdr:to>
      <xdr:col>1</xdr:col>
      <xdr:colOff>1036320</xdr:colOff>
      <xdr:row>39</xdr:row>
      <xdr:rowOff>0</xdr:rowOff>
    </xdr:to>
    <xdr:sp macro="" textlink="">
      <xdr:nvSpPr>
        <xdr:cNvPr id="982463" name="Line 29"/>
        <xdr:cNvSpPr>
          <a:spLocks noChangeShapeType="1"/>
        </xdr:cNvSpPr>
      </xdr:nvSpPr>
      <xdr:spPr bwMode="auto">
        <a:xfrm flipH="1" flipV="1">
          <a:off x="2842260" y="4267200"/>
          <a:ext cx="38100" cy="2895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42</xdr:row>
      <xdr:rowOff>0</xdr:rowOff>
    </xdr:from>
    <xdr:to>
      <xdr:col>1</xdr:col>
      <xdr:colOff>1036320</xdr:colOff>
      <xdr:row>42</xdr:row>
      <xdr:rowOff>106680</xdr:rowOff>
    </xdr:to>
    <xdr:sp macro="" textlink="">
      <xdr:nvSpPr>
        <xdr:cNvPr id="982464" name="Line 30"/>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46</xdr:row>
      <xdr:rowOff>106680</xdr:rowOff>
    </xdr:from>
    <xdr:to>
      <xdr:col>1</xdr:col>
      <xdr:colOff>1036320</xdr:colOff>
      <xdr:row>47</xdr:row>
      <xdr:rowOff>0</xdr:rowOff>
    </xdr:to>
    <xdr:sp macro="" textlink="">
      <xdr:nvSpPr>
        <xdr:cNvPr id="982465" name="Line 31"/>
        <xdr:cNvSpPr>
          <a:spLocks noChangeShapeType="1"/>
        </xdr:cNvSpPr>
      </xdr:nvSpPr>
      <xdr:spPr bwMode="auto">
        <a:xfrm flipH="1" flipV="1">
          <a:off x="2842260" y="5059680"/>
          <a:ext cx="3810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47</xdr:row>
      <xdr:rowOff>0</xdr:rowOff>
    </xdr:from>
    <xdr:to>
      <xdr:col>1</xdr:col>
      <xdr:colOff>1036320</xdr:colOff>
      <xdr:row>47</xdr:row>
      <xdr:rowOff>106680</xdr:rowOff>
    </xdr:to>
    <xdr:sp macro="" textlink="">
      <xdr:nvSpPr>
        <xdr:cNvPr id="982466" name="Line 32"/>
        <xdr:cNvSpPr>
          <a:spLocks noChangeShapeType="1"/>
        </xdr:cNvSpPr>
      </xdr:nvSpPr>
      <xdr:spPr bwMode="auto">
        <a:xfrm flipH="1" flipV="1">
          <a:off x="2842260" y="515112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40</xdr:row>
      <xdr:rowOff>0</xdr:rowOff>
    </xdr:from>
    <xdr:to>
      <xdr:col>10</xdr:col>
      <xdr:colOff>0</xdr:colOff>
      <xdr:row>40</xdr:row>
      <xdr:rowOff>0</xdr:rowOff>
    </xdr:to>
    <xdr:sp macro="" textlink="">
      <xdr:nvSpPr>
        <xdr:cNvPr id="982467" name="Line 33"/>
        <xdr:cNvSpPr>
          <a:spLocks noChangeShapeType="1"/>
        </xdr:cNvSpPr>
      </xdr:nvSpPr>
      <xdr:spPr bwMode="auto">
        <a:xfrm>
          <a:off x="4686300" y="455676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40</xdr:row>
      <xdr:rowOff>0</xdr:rowOff>
    </xdr:to>
    <xdr:sp macro="" textlink="">
      <xdr:nvSpPr>
        <xdr:cNvPr id="982468" name="Line 34"/>
        <xdr:cNvSpPr>
          <a:spLocks noChangeShapeType="1"/>
        </xdr:cNvSpPr>
      </xdr:nvSpPr>
      <xdr:spPr bwMode="auto">
        <a:xfrm flipH="1">
          <a:off x="14157960" y="3169920"/>
          <a:ext cx="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40</xdr:row>
      <xdr:rowOff>0</xdr:rowOff>
    </xdr:to>
    <xdr:sp macro="" textlink="">
      <xdr:nvSpPr>
        <xdr:cNvPr id="982469" name="Line 35"/>
        <xdr:cNvSpPr>
          <a:spLocks noChangeShapeType="1"/>
        </xdr:cNvSpPr>
      </xdr:nvSpPr>
      <xdr:spPr bwMode="auto">
        <a:xfrm flipH="1" flipV="1">
          <a:off x="4564380" y="3169920"/>
          <a:ext cx="3810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40</xdr:row>
      <xdr:rowOff>0</xdr:rowOff>
    </xdr:to>
    <xdr:sp macro="" textlink="">
      <xdr:nvSpPr>
        <xdr:cNvPr id="982470" name="Line 36"/>
        <xdr:cNvSpPr>
          <a:spLocks noChangeShapeType="1"/>
        </xdr:cNvSpPr>
      </xdr:nvSpPr>
      <xdr:spPr bwMode="auto">
        <a:xfrm flipH="1">
          <a:off x="14157960" y="3169920"/>
          <a:ext cx="762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471" name="Line 39"/>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472" name="Line 40"/>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73" name="Line 4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74" name="Line 4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75" name="Line 4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76" name="Line 4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40</xdr:row>
      <xdr:rowOff>0</xdr:rowOff>
    </xdr:to>
    <xdr:sp macro="" textlink="">
      <xdr:nvSpPr>
        <xdr:cNvPr id="982477" name="Line 45"/>
        <xdr:cNvSpPr>
          <a:spLocks noChangeShapeType="1"/>
        </xdr:cNvSpPr>
      </xdr:nvSpPr>
      <xdr:spPr bwMode="auto">
        <a:xfrm flipH="1">
          <a:off x="14157960" y="3169920"/>
          <a:ext cx="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78" name="Line 48"/>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79" name="Line 49"/>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40</xdr:row>
      <xdr:rowOff>0</xdr:rowOff>
    </xdr:from>
    <xdr:to>
      <xdr:col>10</xdr:col>
      <xdr:colOff>0</xdr:colOff>
      <xdr:row>40</xdr:row>
      <xdr:rowOff>0</xdr:rowOff>
    </xdr:to>
    <xdr:sp macro="" textlink="">
      <xdr:nvSpPr>
        <xdr:cNvPr id="982480" name="Line 67"/>
        <xdr:cNvSpPr>
          <a:spLocks noChangeShapeType="1"/>
        </xdr:cNvSpPr>
      </xdr:nvSpPr>
      <xdr:spPr bwMode="auto">
        <a:xfrm>
          <a:off x="4686300" y="455676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40</xdr:row>
      <xdr:rowOff>0</xdr:rowOff>
    </xdr:to>
    <xdr:sp macro="" textlink="">
      <xdr:nvSpPr>
        <xdr:cNvPr id="982481" name="Line 68"/>
        <xdr:cNvSpPr>
          <a:spLocks noChangeShapeType="1"/>
        </xdr:cNvSpPr>
      </xdr:nvSpPr>
      <xdr:spPr bwMode="auto">
        <a:xfrm flipH="1">
          <a:off x="14157960" y="3169920"/>
          <a:ext cx="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40</xdr:row>
      <xdr:rowOff>0</xdr:rowOff>
    </xdr:to>
    <xdr:sp macro="" textlink="">
      <xdr:nvSpPr>
        <xdr:cNvPr id="982482" name="Line 69"/>
        <xdr:cNvSpPr>
          <a:spLocks noChangeShapeType="1"/>
        </xdr:cNvSpPr>
      </xdr:nvSpPr>
      <xdr:spPr bwMode="auto">
        <a:xfrm flipH="1" flipV="1">
          <a:off x="4564380" y="3169920"/>
          <a:ext cx="3810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40</xdr:row>
      <xdr:rowOff>0</xdr:rowOff>
    </xdr:to>
    <xdr:sp macro="" textlink="">
      <xdr:nvSpPr>
        <xdr:cNvPr id="982483" name="Line 70"/>
        <xdr:cNvSpPr>
          <a:spLocks noChangeShapeType="1"/>
        </xdr:cNvSpPr>
      </xdr:nvSpPr>
      <xdr:spPr bwMode="auto">
        <a:xfrm flipH="1">
          <a:off x="14157960" y="3169920"/>
          <a:ext cx="762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484" name="Line 73"/>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485" name="Line 74"/>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86" name="Line 75"/>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87" name="Line 76"/>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88" name="Line 77"/>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89" name="Line 78"/>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40</xdr:row>
      <xdr:rowOff>0</xdr:rowOff>
    </xdr:to>
    <xdr:sp macro="" textlink="">
      <xdr:nvSpPr>
        <xdr:cNvPr id="982490" name="Line 79"/>
        <xdr:cNvSpPr>
          <a:spLocks noChangeShapeType="1"/>
        </xdr:cNvSpPr>
      </xdr:nvSpPr>
      <xdr:spPr bwMode="auto">
        <a:xfrm flipH="1">
          <a:off x="14157960" y="3169920"/>
          <a:ext cx="0" cy="13868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91" name="Line 8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492" name="Line 83"/>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40</xdr:row>
      <xdr:rowOff>0</xdr:rowOff>
    </xdr:from>
    <xdr:to>
      <xdr:col>10</xdr:col>
      <xdr:colOff>0</xdr:colOff>
      <xdr:row>40</xdr:row>
      <xdr:rowOff>0</xdr:rowOff>
    </xdr:to>
    <xdr:sp macro="" textlink="">
      <xdr:nvSpPr>
        <xdr:cNvPr id="982493" name="Line 144"/>
        <xdr:cNvSpPr>
          <a:spLocks noChangeShapeType="1"/>
        </xdr:cNvSpPr>
      </xdr:nvSpPr>
      <xdr:spPr bwMode="auto">
        <a:xfrm>
          <a:off x="4686300" y="455676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48</xdr:row>
      <xdr:rowOff>0</xdr:rowOff>
    </xdr:to>
    <xdr:sp macro="" textlink="">
      <xdr:nvSpPr>
        <xdr:cNvPr id="982494" name="Line 145"/>
        <xdr:cNvSpPr>
          <a:spLocks noChangeShapeType="1"/>
        </xdr:cNvSpPr>
      </xdr:nvSpPr>
      <xdr:spPr bwMode="auto">
        <a:xfrm flipH="1">
          <a:off x="14157960" y="3169920"/>
          <a:ext cx="0" cy="21793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48</xdr:row>
      <xdr:rowOff>0</xdr:rowOff>
    </xdr:to>
    <xdr:sp macro="" textlink="">
      <xdr:nvSpPr>
        <xdr:cNvPr id="982495" name="Line 146"/>
        <xdr:cNvSpPr>
          <a:spLocks noChangeShapeType="1"/>
        </xdr:cNvSpPr>
      </xdr:nvSpPr>
      <xdr:spPr bwMode="auto">
        <a:xfrm flipH="1" flipV="1">
          <a:off x="4564380" y="3169920"/>
          <a:ext cx="38100" cy="21793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48</xdr:row>
      <xdr:rowOff>0</xdr:rowOff>
    </xdr:to>
    <xdr:sp macro="" textlink="">
      <xdr:nvSpPr>
        <xdr:cNvPr id="982496" name="Line 147"/>
        <xdr:cNvSpPr>
          <a:spLocks noChangeShapeType="1"/>
        </xdr:cNvSpPr>
      </xdr:nvSpPr>
      <xdr:spPr bwMode="auto">
        <a:xfrm flipH="1">
          <a:off x="14157960" y="3169920"/>
          <a:ext cx="7620" cy="21793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497" name="Line 148"/>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7620</xdr:colOff>
      <xdr:row>40</xdr:row>
      <xdr:rowOff>0</xdr:rowOff>
    </xdr:to>
    <xdr:sp macro="" textlink="">
      <xdr:nvSpPr>
        <xdr:cNvPr id="982498" name="Line 149"/>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499" name="Line 150"/>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40</xdr:row>
      <xdr:rowOff>0</xdr:rowOff>
    </xdr:from>
    <xdr:to>
      <xdr:col>2</xdr:col>
      <xdr:colOff>38100</xdr:colOff>
      <xdr:row>40</xdr:row>
      <xdr:rowOff>0</xdr:rowOff>
    </xdr:to>
    <xdr:sp macro="" textlink="">
      <xdr:nvSpPr>
        <xdr:cNvPr id="982500" name="Line 151"/>
        <xdr:cNvSpPr>
          <a:spLocks noChangeShapeType="1"/>
        </xdr:cNvSpPr>
      </xdr:nvSpPr>
      <xdr:spPr bwMode="auto">
        <a:xfrm flipH="1" flipV="1">
          <a:off x="456438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01" name="Line 152"/>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02" name="Line 15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03" name="Line 154"/>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04" name="Line 155"/>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38100</xdr:colOff>
      <xdr:row>27</xdr:row>
      <xdr:rowOff>0</xdr:rowOff>
    </xdr:from>
    <xdr:to>
      <xdr:col>10</xdr:col>
      <xdr:colOff>38100</xdr:colOff>
      <xdr:row>48</xdr:row>
      <xdr:rowOff>0</xdr:rowOff>
    </xdr:to>
    <xdr:sp macro="" textlink="">
      <xdr:nvSpPr>
        <xdr:cNvPr id="982505" name="Line 156"/>
        <xdr:cNvSpPr>
          <a:spLocks noChangeShapeType="1"/>
        </xdr:cNvSpPr>
      </xdr:nvSpPr>
      <xdr:spPr bwMode="auto">
        <a:xfrm flipH="1">
          <a:off x="14196060" y="3169920"/>
          <a:ext cx="0" cy="21793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06" name="Line 157"/>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07" name="Line 158"/>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08" name="Line 159"/>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09" name="Line 160"/>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10" name="Line 161"/>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11" name="Line 16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7620</xdr:colOff>
      <xdr:row>40</xdr:row>
      <xdr:rowOff>0</xdr:rowOff>
    </xdr:to>
    <xdr:sp macro="" textlink="">
      <xdr:nvSpPr>
        <xdr:cNvPr id="982512" name="Line 16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0</xdr:colOff>
      <xdr:row>40</xdr:row>
      <xdr:rowOff>0</xdr:rowOff>
    </xdr:to>
    <xdr:sp macro="" textlink="">
      <xdr:nvSpPr>
        <xdr:cNvPr id="982513" name="Line 164"/>
        <xdr:cNvSpPr>
          <a:spLocks noChangeShapeType="1"/>
        </xdr:cNvSpPr>
      </xdr:nvSpPr>
      <xdr:spPr bwMode="auto">
        <a:xfrm flipH="1">
          <a:off x="14157960" y="45567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14" name="Line 165"/>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515" name="Line 166"/>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516" name="Line 167"/>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48</xdr:row>
      <xdr:rowOff>0</xdr:rowOff>
    </xdr:from>
    <xdr:to>
      <xdr:col>1</xdr:col>
      <xdr:colOff>1036320</xdr:colOff>
      <xdr:row>48</xdr:row>
      <xdr:rowOff>106680</xdr:rowOff>
    </xdr:to>
    <xdr:sp macro="" textlink="">
      <xdr:nvSpPr>
        <xdr:cNvPr id="982517" name="Line 168"/>
        <xdr:cNvSpPr>
          <a:spLocks noChangeShapeType="1"/>
        </xdr:cNvSpPr>
      </xdr:nvSpPr>
      <xdr:spPr bwMode="auto">
        <a:xfrm flipH="1" flipV="1">
          <a:off x="2842260" y="534924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518" name="Line 170"/>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519" name="Line 171"/>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23</xdr:row>
      <xdr:rowOff>0</xdr:rowOff>
    </xdr:from>
    <xdr:to>
      <xdr:col>10</xdr:col>
      <xdr:colOff>0</xdr:colOff>
      <xdr:row>23</xdr:row>
      <xdr:rowOff>0</xdr:rowOff>
    </xdr:to>
    <xdr:sp macro="" textlink="">
      <xdr:nvSpPr>
        <xdr:cNvPr id="982520" name="Line 172"/>
        <xdr:cNvSpPr>
          <a:spLocks noChangeShapeType="1"/>
        </xdr:cNvSpPr>
      </xdr:nvSpPr>
      <xdr:spPr bwMode="auto">
        <a:xfrm>
          <a:off x="4686300" y="2971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82521" name="Line 173"/>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27</xdr:row>
      <xdr:rowOff>0</xdr:rowOff>
    </xdr:to>
    <xdr:sp macro="" textlink="">
      <xdr:nvSpPr>
        <xdr:cNvPr id="982522" name="Line 174"/>
        <xdr:cNvSpPr>
          <a:spLocks noChangeShapeType="1"/>
        </xdr:cNvSpPr>
      </xdr:nvSpPr>
      <xdr:spPr bwMode="auto">
        <a:xfrm flipH="1" flipV="1">
          <a:off x="4564380" y="31699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27</xdr:row>
      <xdr:rowOff>0</xdr:rowOff>
    </xdr:to>
    <xdr:sp macro="" textlink="">
      <xdr:nvSpPr>
        <xdr:cNvPr id="982523" name="Line 175"/>
        <xdr:cNvSpPr>
          <a:spLocks noChangeShapeType="1"/>
        </xdr:cNvSpPr>
      </xdr:nvSpPr>
      <xdr:spPr bwMode="auto">
        <a:xfrm flipH="1">
          <a:off x="14157960" y="31699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44</xdr:row>
      <xdr:rowOff>0</xdr:rowOff>
    </xdr:from>
    <xdr:to>
      <xdr:col>2</xdr:col>
      <xdr:colOff>38100</xdr:colOff>
      <xdr:row>45</xdr:row>
      <xdr:rowOff>0</xdr:rowOff>
    </xdr:to>
    <xdr:sp macro="" textlink="">
      <xdr:nvSpPr>
        <xdr:cNvPr id="982524" name="Line 176"/>
        <xdr:cNvSpPr>
          <a:spLocks noChangeShapeType="1"/>
        </xdr:cNvSpPr>
      </xdr:nvSpPr>
      <xdr:spPr bwMode="auto">
        <a:xfrm flipH="1" flipV="1">
          <a:off x="4564380" y="475488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44</xdr:row>
      <xdr:rowOff>0</xdr:rowOff>
    </xdr:from>
    <xdr:to>
      <xdr:col>2</xdr:col>
      <xdr:colOff>38100</xdr:colOff>
      <xdr:row>45</xdr:row>
      <xdr:rowOff>0</xdr:rowOff>
    </xdr:to>
    <xdr:sp macro="" textlink="">
      <xdr:nvSpPr>
        <xdr:cNvPr id="982525" name="Line 177"/>
        <xdr:cNvSpPr>
          <a:spLocks noChangeShapeType="1"/>
        </xdr:cNvSpPr>
      </xdr:nvSpPr>
      <xdr:spPr bwMode="auto">
        <a:xfrm flipH="1" flipV="1">
          <a:off x="4564380" y="475488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26" name="Line 178"/>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27" name="Line 179"/>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28" name="Line 180"/>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29" name="Line 18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82530" name="Line 182"/>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31" name="Line 183"/>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32" name="Line 184"/>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23</xdr:row>
      <xdr:rowOff>0</xdr:rowOff>
    </xdr:from>
    <xdr:to>
      <xdr:col>10</xdr:col>
      <xdr:colOff>0</xdr:colOff>
      <xdr:row>23</xdr:row>
      <xdr:rowOff>0</xdr:rowOff>
    </xdr:to>
    <xdr:sp macro="" textlink="">
      <xdr:nvSpPr>
        <xdr:cNvPr id="982533" name="Line 185"/>
        <xdr:cNvSpPr>
          <a:spLocks noChangeShapeType="1"/>
        </xdr:cNvSpPr>
      </xdr:nvSpPr>
      <xdr:spPr bwMode="auto">
        <a:xfrm>
          <a:off x="4686300" y="2971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82534" name="Line 186"/>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27</xdr:row>
      <xdr:rowOff>0</xdr:rowOff>
    </xdr:from>
    <xdr:to>
      <xdr:col>2</xdr:col>
      <xdr:colOff>38100</xdr:colOff>
      <xdr:row>27</xdr:row>
      <xdr:rowOff>0</xdr:rowOff>
    </xdr:to>
    <xdr:sp macro="" textlink="">
      <xdr:nvSpPr>
        <xdr:cNvPr id="982535" name="Line 187"/>
        <xdr:cNvSpPr>
          <a:spLocks noChangeShapeType="1"/>
        </xdr:cNvSpPr>
      </xdr:nvSpPr>
      <xdr:spPr bwMode="auto">
        <a:xfrm flipH="1" flipV="1">
          <a:off x="4564380" y="316992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7620</xdr:colOff>
      <xdr:row>27</xdr:row>
      <xdr:rowOff>0</xdr:rowOff>
    </xdr:to>
    <xdr:sp macro="" textlink="">
      <xdr:nvSpPr>
        <xdr:cNvPr id="982536" name="Line 188"/>
        <xdr:cNvSpPr>
          <a:spLocks noChangeShapeType="1"/>
        </xdr:cNvSpPr>
      </xdr:nvSpPr>
      <xdr:spPr bwMode="auto">
        <a:xfrm flipH="1">
          <a:off x="14157960" y="31699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44</xdr:row>
      <xdr:rowOff>0</xdr:rowOff>
    </xdr:from>
    <xdr:to>
      <xdr:col>2</xdr:col>
      <xdr:colOff>38100</xdr:colOff>
      <xdr:row>45</xdr:row>
      <xdr:rowOff>0</xdr:rowOff>
    </xdr:to>
    <xdr:sp macro="" textlink="">
      <xdr:nvSpPr>
        <xdr:cNvPr id="982537" name="Line 189"/>
        <xdr:cNvSpPr>
          <a:spLocks noChangeShapeType="1"/>
        </xdr:cNvSpPr>
      </xdr:nvSpPr>
      <xdr:spPr bwMode="auto">
        <a:xfrm flipH="1" flipV="1">
          <a:off x="4564380" y="475488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44</xdr:row>
      <xdr:rowOff>0</xdr:rowOff>
    </xdr:from>
    <xdr:to>
      <xdr:col>2</xdr:col>
      <xdr:colOff>38100</xdr:colOff>
      <xdr:row>45</xdr:row>
      <xdr:rowOff>0</xdr:rowOff>
    </xdr:to>
    <xdr:sp macro="" textlink="">
      <xdr:nvSpPr>
        <xdr:cNvPr id="982538" name="Line 190"/>
        <xdr:cNvSpPr>
          <a:spLocks noChangeShapeType="1"/>
        </xdr:cNvSpPr>
      </xdr:nvSpPr>
      <xdr:spPr bwMode="auto">
        <a:xfrm flipH="1" flipV="1">
          <a:off x="4564380" y="475488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39" name="Line 191"/>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40" name="Line 19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41" name="Line 193"/>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42" name="Line 194"/>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27</xdr:row>
      <xdr:rowOff>0</xdr:rowOff>
    </xdr:from>
    <xdr:to>
      <xdr:col>10</xdr:col>
      <xdr:colOff>0</xdr:colOff>
      <xdr:row>27</xdr:row>
      <xdr:rowOff>0</xdr:rowOff>
    </xdr:to>
    <xdr:sp macro="" textlink="">
      <xdr:nvSpPr>
        <xdr:cNvPr id="982543" name="Line 195"/>
        <xdr:cNvSpPr>
          <a:spLocks noChangeShapeType="1"/>
        </xdr:cNvSpPr>
      </xdr:nvSpPr>
      <xdr:spPr bwMode="auto">
        <a:xfrm flipH="1">
          <a:off x="14157960" y="316992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44" name="Line 196"/>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0</xdr:colOff>
      <xdr:row>45</xdr:row>
      <xdr:rowOff>0</xdr:rowOff>
    </xdr:to>
    <xdr:sp macro="" textlink="">
      <xdr:nvSpPr>
        <xdr:cNvPr id="982545" name="Line 197"/>
        <xdr:cNvSpPr>
          <a:spLocks noChangeShapeType="1"/>
        </xdr:cNvSpPr>
      </xdr:nvSpPr>
      <xdr:spPr bwMode="auto">
        <a:xfrm flipH="1">
          <a:off x="14157960" y="475488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46" name="Line 198"/>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47" name="Line 19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548"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549"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550"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551"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40</xdr:row>
      <xdr:rowOff>0</xdr:rowOff>
    </xdr:from>
    <xdr:to>
      <xdr:col>1</xdr:col>
      <xdr:colOff>1036320</xdr:colOff>
      <xdr:row>40</xdr:row>
      <xdr:rowOff>0</xdr:rowOff>
    </xdr:to>
    <xdr:sp macro="" textlink="">
      <xdr:nvSpPr>
        <xdr:cNvPr id="982552" name="Line 212"/>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53" name="Line 1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54" name="Line 2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55" name="Line 14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56" name="Line 16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57" name="Line 200"/>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58" name="Line 20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59" name="Line 20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60" name="Line 203"/>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61" name="Line 1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62" name="Line 2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63" name="Line 14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564" name="Line 16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65" name="Line 200"/>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66" name="Line 20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67" name="Line 20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568" name="Line 203"/>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69" name="Line 179"/>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0" name="Line 18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1" name="Line 19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2" name="Line 194"/>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3"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4"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5"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6"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7"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8"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79"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580"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581"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582"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583"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584"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22860</xdr:colOff>
      <xdr:row>42</xdr:row>
      <xdr:rowOff>0</xdr:rowOff>
    </xdr:to>
    <xdr:sp macro="" textlink="">
      <xdr:nvSpPr>
        <xdr:cNvPr id="982585"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22860</xdr:colOff>
      <xdr:row>42</xdr:row>
      <xdr:rowOff>0</xdr:rowOff>
    </xdr:to>
    <xdr:sp macro="" textlink="">
      <xdr:nvSpPr>
        <xdr:cNvPr id="982586"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22860</xdr:colOff>
      <xdr:row>42</xdr:row>
      <xdr:rowOff>0</xdr:rowOff>
    </xdr:to>
    <xdr:sp macro="" textlink="">
      <xdr:nvSpPr>
        <xdr:cNvPr id="982587"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22860</xdr:colOff>
      <xdr:row>42</xdr:row>
      <xdr:rowOff>0</xdr:rowOff>
    </xdr:to>
    <xdr:sp macro="" textlink="">
      <xdr:nvSpPr>
        <xdr:cNvPr id="982588"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42</xdr:row>
      <xdr:rowOff>0</xdr:rowOff>
    </xdr:from>
    <xdr:to>
      <xdr:col>11</xdr:col>
      <xdr:colOff>22860</xdr:colOff>
      <xdr:row>43</xdr:row>
      <xdr:rowOff>0</xdr:rowOff>
    </xdr:to>
    <xdr:sp macro="" textlink="">
      <xdr:nvSpPr>
        <xdr:cNvPr id="982589"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42</xdr:row>
      <xdr:rowOff>0</xdr:rowOff>
    </xdr:from>
    <xdr:to>
      <xdr:col>11</xdr:col>
      <xdr:colOff>22860</xdr:colOff>
      <xdr:row>43</xdr:row>
      <xdr:rowOff>0</xdr:rowOff>
    </xdr:to>
    <xdr:sp macro="" textlink="">
      <xdr:nvSpPr>
        <xdr:cNvPr id="982590"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42</xdr:row>
      <xdr:rowOff>0</xdr:rowOff>
    </xdr:from>
    <xdr:to>
      <xdr:col>11</xdr:col>
      <xdr:colOff>22860</xdr:colOff>
      <xdr:row>43</xdr:row>
      <xdr:rowOff>0</xdr:rowOff>
    </xdr:to>
    <xdr:sp macro="" textlink="">
      <xdr:nvSpPr>
        <xdr:cNvPr id="982591"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42</xdr:row>
      <xdr:rowOff>0</xdr:rowOff>
    </xdr:from>
    <xdr:to>
      <xdr:col>11</xdr:col>
      <xdr:colOff>22860</xdr:colOff>
      <xdr:row>43</xdr:row>
      <xdr:rowOff>0</xdr:rowOff>
    </xdr:to>
    <xdr:sp macro="" textlink="">
      <xdr:nvSpPr>
        <xdr:cNvPr id="982592"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593"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594"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595"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596"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597"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598"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599"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600"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601"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602"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603"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604"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605"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606"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607"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608"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43</xdr:row>
      <xdr:rowOff>0</xdr:rowOff>
    </xdr:from>
    <xdr:to>
      <xdr:col>15</xdr:col>
      <xdr:colOff>22860</xdr:colOff>
      <xdr:row>44</xdr:row>
      <xdr:rowOff>0</xdr:rowOff>
    </xdr:to>
    <xdr:sp macro="" textlink="">
      <xdr:nvSpPr>
        <xdr:cNvPr id="982609" name="Line 200"/>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43</xdr:row>
      <xdr:rowOff>0</xdr:rowOff>
    </xdr:from>
    <xdr:to>
      <xdr:col>15</xdr:col>
      <xdr:colOff>22860</xdr:colOff>
      <xdr:row>44</xdr:row>
      <xdr:rowOff>0</xdr:rowOff>
    </xdr:to>
    <xdr:sp macro="" textlink="">
      <xdr:nvSpPr>
        <xdr:cNvPr id="982610" name="Line 201"/>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43</xdr:row>
      <xdr:rowOff>0</xdr:rowOff>
    </xdr:from>
    <xdr:to>
      <xdr:col>15</xdr:col>
      <xdr:colOff>22860</xdr:colOff>
      <xdr:row>44</xdr:row>
      <xdr:rowOff>0</xdr:rowOff>
    </xdr:to>
    <xdr:sp macro="" textlink="">
      <xdr:nvSpPr>
        <xdr:cNvPr id="982611" name="Line 202"/>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43</xdr:row>
      <xdr:rowOff>0</xdr:rowOff>
    </xdr:from>
    <xdr:to>
      <xdr:col>15</xdr:col>
      <xdr:colOff>22860</xdr:colOff>
      <xdr:row>44</xdr:row>
      <xdr:rowOff>0</xdr:rowOff>
    </xdr:to>
    <xdr:sp macro="" textlink="">
      <xdr:nvSpPr>
        <xdr:cNvPr id="982612" name="Line 203"/>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613"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614"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615"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616"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17"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18"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19"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20"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621"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622"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623"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624"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625"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626"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627"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628"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629"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630"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631"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632"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2633" name="Line 200"/>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2634" name="Line 201"/>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2635" name="Line 202"/>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2636" name="Line 203"/>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637"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638"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639"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640"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641"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642"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643"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644"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645" name="Line 200"/>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646" name="Line 201"/>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647" name="Line 202"/>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648" name="Line 203"/>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35</xdr:row>
      <xdr:rowOff>0</xdr:rowOff>
    </xdr:from>
    <xdr:to>
      <xdr:col>15</xdr:col>
      <xdr:colOff>22860</xdr:colOff>
      <xdr:row>36</xdr:row>
      <xdr:rowOff>0</xdr:rowOff>
    </xdr:to>
    <xdr:sp macro="" textlink="">
      <xdr:nvSpPr>
        <xdr:cNvPr id="982649" name="Line 200"/>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35</xdr:row>
      <xdr:rowOff>0</xdr:rowOff>
    </xdr:from>
    <xdr:to>
      <xdr:col>15</xdr:col>
      <xdr:colOff>22860</xdr:colOff>
      <xdr:row>36</xdr:row>
      <xdr:rowOff>0</xdr:rowOff>
    </xdr:to>
    <xdr:sp macro="" textlink="">
      <xdr:nvSpPr>
        <xdr:cNvPr id="982650" name="Line 201"/>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35</xdr:row>
      <xdr:rowOff>0</xdr:rowOff>
    </xdr:from>
    <xdr:to>
      <xdr:col>15</xdr:col>
      <xdr:colOff>22860</xdr:colOff>
      <xdr:row>36</xdr:row>
      <xdr:rowOff>0</xdr:rowOff>
    </xdr:to>
    <xdr:sp macro="" textlink="">
      <xdr:nvSpPr>
        <xdr:cNvPr id="982651" name="Line 202"/>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35</xdr:row>
      <xdr:rowOff>0</xdr:rowOff>
    </xdr:from>
    <xdr:to>
      <xdr:col>15</xdr:col>
      <xdr:colOff>22860</xdr:colOff>
      <xdr:row>36</xdr:row>
      <xdr:rowOff>0</xdr:rowOff>
    </xdr:to>
    <xdr:sp macro="" textlink="">
      <xdr:nvSpPr>
        <xdr:cNvPr id="982652" name="Line 203"/>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36</xdr:row>
      <xdr:rowOff>0</xdr:rowOff>
    </xdr:from>
    <xdr:to>
      <xdr:col>15</xdr:col>
      <xdr:colOff>22860</xdr:colOff>
      <xdr:row>37</xdr:row>
      <xdr:rowOff>0</xdr:rowOff>
    </xdr:to>
    <xdr:sp macro="" textlink="">
      <xdr:nvSpPr>
        <xdr:cNvPr id="982653" name="Line 200"/>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36</xdr:row>
      <xdr:rowOff>0</xdr:rowOff>
    </xdr:from>
    <xdr:to>
      <xdr:col>15</xdr:col>
      <xdr:colOff>22860</xdr:colOff>
      <xdr:row>37</xdr:row>
      <xdr:rowOff>0</xdr:rowOff>
    </xdr:to>
    <xdr:sp macro="" textlink="">
      <xdr:nvSpPr>
        <xdr:cNvPr id="982654" name="Line 201"/>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36</xdr:row>
      <xdr:rowOff>0</xdr:rowOff>
    </xdr:from>
    <xdr:to>
      <xdr:col>15</xdr:col>
      <xdr:colOff>22860</xdr:colOff>
      <xdr:row>37</xdr:row>
      <xdr:rowOff>0</xdr:rowOff>
    </xdr:to>
    <xdr:sp macro="" textlink="">
      <xdr:nvSpPr>
        <xdr:cNvPr id="982655" name="Line 202"/>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36</xdr:row>
      <xdr:rowOff>0</xdr:rowOff>
    </xdr:from>
    <xdr:to>
      <xdr:col>15</xdr:col>
      <xdr:colOff>22860</xdr:colOff>
      <xdr:row>37</xdr:row>
      <xdr:rowOff>0</xdr:rowOff>
    </xdr:to>
    <xdr:sp macro="" textlink="">
      <xdr:nvSpPr>
        <xdr:cNvPr id="982656" name="Line 203"/>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44</xdr:row>
      <xdr:rowOff>0</xdr:rowOff>
    </xdr:from>
    <xdr:to>
      <xdr:col>12</xdr:col>
      <xdr:colOff>7620</xdr:colOff>
      <xdr:row>45</xdr:row>
      <xdr:rowOff>0</xdr:rowOff>
    </xdr:to>
    <xdr:sp macro="" textlink="">
      <xdr:nvSpPr>
        <xdr:cNvPr id="982657" name="Line 200"/>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44</xdr:row>
      <xdr:rowOff>0</xdr:rowOff>
    </xdr:from>
    <xdr:to>
      <xdr:col>12</xdr:col>
      <xdr:colOff>7620</xdr:colOff>
      <xdr:row>45</xdr:row>
      <xdr:rowOff>0</xdr:rowOff>
    </xdr:to>
    <xdr:sp macro="" textlink="">
      <xdr:nvSpPr>
        <xdr:cNvPr id="982658" name="Line 201"/>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44</xdr:row>
      <xdr:rowOff>0</xdr:rowOff>
    </xdr:from>
    <xdr:to>
      <xdr:col>12</xdr:col>
      <xdr:colOff>7620</xdr:colOff>
      <xdr:row>45</xdr:row>
      <xdr:rowOff>0</xdr:rowOff>
    </xdr:to>
    <xdr:sp macro="" textlink="">
      <xdr:nvSpPr>
        <xdr:cNvPr id="982659" name="Line 202"/>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44</xdr:row>
      <xdr:rowOff>0</xdr:rowOff>
    </xdr:from>
    <xdr:to>
      <xdr:col>12</xdr:col>
      <xdr:colOff>7620</xdr:colOff>
      <xdr:row>45</xdr:row>
      <xdr:rowOff>0</xdr:rowOff>
    </xdr:to>
    <xdr:sp macro="" textlink="">
      <xdr:nvSpPr>
        <xdr:cNvPr id="982660" name="Line 203"/>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61"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62"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63"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664"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665"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666"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667"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668"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669" name="Line 1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670" name="Line 2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671" name="Line 14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2672" name="Line 16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673" name="Line 200"/>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674" name="Line 20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675" name="Line 20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2676" name="Line 203"/>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677"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678"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679"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2680"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2681"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2682"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2683"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2684"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2685"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2686"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2687"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2688"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2689" name="Line 200"/>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2690" name="Line 201"/>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2691" name="Line 202"/>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2692" name="Line 203"/>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693"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694"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695"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2696"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697"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698"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699"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2700"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701"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702"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703"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2704"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705"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706"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707"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2708"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09"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10"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11"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12"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13"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14"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15"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16"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2717"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2718"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2719"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2720"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721"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722"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723"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724"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725"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726"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727"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2728"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729"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730"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731"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2732"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733"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734"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735"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736"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737"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738"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739"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2740"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741"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742"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743"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744"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745"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746"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747"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2748"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2749" name="Line 200"/>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2750" name="Line 201"/>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2751" name="Line 202"/>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2752" name="Line 203"/>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753"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754"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755"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2756"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57"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58"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59"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2760"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55</xdr:row>
      <xdr:rowOff>213360</xdr:rowOff>
    </xdr:from>
    <xdr:to>
      <xdr:col>10</xdr:col>
      <xdr:colOff>22860</xdr:colOff>
      <xdr:row>55</xdr:row>
      <xdr:rowOff>213360</xdr:rowOff>
    </xdr:to>
    <xdr:sp macro="" textlink="">
      <xdr:nvSpPr>
        <xdr:cNvPr id="982762" name="Line 172"/>
        <xdr:cNvSpPr>
          <a:spLocks noChangeShapeType="1"/>
        </xdr:cNvSpPr>
      </xdr:nvSpPr>
      <xdr:spPr bwMode="auto">
        <a:xfrm>
          <a:off x="4686300" y="73304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2763" name="Line 173"/>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23</xdr:row>
      <xdr:rowOff>0</xdr:rowOff>
    </xdr:from>
    <xdr:to>
      <xdr:col>2</xdr:col>
      <xdr:colOff>30480</xdr:colOff>
      <xdr:row>24</xdr:row>
      <xdr:rowOff>0</xdr:rowOff>
    </xdr:to>
    <xdr:sp macro="" textlink="">
      <xdr:nvSpPr>
        <xdr:cNvPr id="982764" name="Line 174"/>
        <xdr:cNvSpPr>
          <a:spLocks noChangeShapeType="1"/>
        </xdr:cNvSpPr>
      </xdr:nvSpPr>
      <xdr:spPr bwMode="auto">
        <a:xfrm flipH="1" flipV="1">
          <a:off x="4564380" y="2971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22860</xdr:colOff>
      <xdr:row>24</xdr:row>
      <xdr:rowOff>0</xdr:rowOff>
    </xdr:to>
    <xdr:sp macro="" textlink="">
      <xdr:nvSpPr>
        <xdr:cNvPr id="982765" name="Line 175"/>
        <xdr:cNvSpPr>
          <a:spLocks noChangeShapeType="1"/>
        </xdr:cNvSpPr>
      </xdr:nvSpPr>
      <xdr:spPr bwMode="auto">
        <a:xfrm flipH="1">
          <a:off x="14157960" y="2971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766" name="Line 176"/>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767" name="Line 177"/>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68" name="Line 178"/>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69" name="Line 179"/>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70" name="Line 180"/>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71" name="Line 18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2772" name="Line 182"/>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73" name="Line 183"/>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74" name="Line 184"/>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2775" name="Line 186"/>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23</xdr:row>
      <xdr:rowOff>0</xdr:rowOff>
    </xdr:from>
    <xdr:to>
      <xdr:col>2</xdr:col>
      <xdr:colOff>30480</xdr:colOff>
      <xdr:row>24</xdr:row>
      <xdr:rowOff>0</xdr:rowOff>
    </xdr:to>
    <xdr:sp macro="" textlink="">
      <xdr:nvSpPr>
        <xdr:cNvPr id="982776" name="Line 187"/>
        <xdr:cNvSpPr>
          <a:spLocks noChangeShapeType="1"/>
        </xdr:cNvSpPr>
      </xdr:nvSpPr>
      <xdr:spPr bwMode="auto">
        <a:xfrm flipH="1" flipV="1">
          <a:off x="4564380" y="29718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22860</xdr:colOff>
      <xdr:row>24</xdr:row>
      <xdr:rowOff>0</xdr:rowOff>
    </xdr:to>
    <xdr:sp macro="" textlink="">
      <xdr:nvSpPr>
        <xdr:cNvPr id="982777" name="Line 188"/>
        <xdr:cNvSpPr>
          <a:spLocks noChangeShapeType="1"/>
        </xdr:cNvSpPr>
      </xdr:nvSpPr>
      <xdr:spPr bwMode="auto">
        <a:xfrm flipH="1">
          <a:off x="14157960" y="29718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778" name="Line 189"/>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34</xdr:row>
      <xdr:rowOff>0</xdr:rowOff>
    </xdr:from>
    <xdr:to>
      <xdr:col>2</xdr:col>
      <xdr:colOff>30480</xdr:colOff>
      <xdr:row>35</xdr:row>
      <xdr:rowOff>0</xdr:rowOff>
    </xdr:to>
    <xdr:sp macro="" textlink="">
      <xdr:nvSpPr>
        <xdr:cNvPr id="982779" name="Line 190"/>
        <xdr:cNvSpPr>
          <a:spLocks noChangeShapeType="1"/>
        </xdr:cNvSpPr>
      </xdr:nvSpPr>
      <xdr:spPr bwMode="auto">
        <a:xfrm flipH="1" flipV="1">
          <a:off x="4564380" y="3566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80" name="Line 191"/>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81" name="Line 19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82" name="Line 193"/>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83" name="Line 194"/>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23</xdr:row>
      <xdr:rowOff>0</xdr:rowOff>
    </xdr:from>
    <xdr:to>
      <xdr:col>10</xdr:col>
      <xdr:colOff>0</xdr:colOff>
      <xdr:row>24</xdr:row>
      <xdr:rowOff>0</xdr:rowOff>
    </xdr:to>
    <xdr:sp macro="" textlink="">
      <xdr:nvSpPr>
        <xdr:cNvPr id="982784" name="Line 195"/>
        <xdr:cNvSpPr>
          <a:spLocks noChangeShapeType="1"/>
        </xdr:cNvSpPr>
      </xdr:nvSpPr>
      <xdr:spPr bwMode="auto">
        <a:xfrm flipH="1">
          <a:off x="14157960" y="29718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85" name="Line 196"/>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0</xdr:colOff>
      <xdr:row>35</xdr:row>
      <xdr:rowOff>0</xdr:rowOff>
    </xdr:to>
    <xdr:sp macro="" textlink="">
      <xdr:nvSpPr>
        <xdr:cNvPr id="982786" name="Line 197"/>
        <xdr:cNvSpPr>
          <a:spLocks noChangeShapeType="1"/>
        </xdr:cNvSpPr>
      </xdr:nvSpPr>
      <xdr:spPr bwMode="auto">
        <a:xfrm flipH="1">
          <a:off x="14157960" y="3566160"/>
          <a:ext cx="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87"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88"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89"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790"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27</xdr:row>
      <xdr:rowOff>99060</xdr:rowOff>
    </xdr:from>
    <xdr:to>
      <xdr:col>1</xdr:col>
      <xdr:colOff>899160</xdr:colOff>
      <xdr:row>28</xdr:row>
      <xdr:rowOff>0</xdr:rowOff>
    </xdr:to>
    <xdr:sp macro="" textlink="">
      <xdr:nvSpPr>
        <xdr:cNvPr id="982791" name="Line 212"/>
        <xdr:cNvSpPr>
          <a:spLocks noChangeShapeType="1"/>
        </xdr:cNvSpPr>
      </xdr:nvSpPr>
      <xdr:spPr bwMode="auto">
        <a:xfrm flipH="1" flipV="1">
          <a:off x="2712720" y="3268980"/>
          <a:ext cx="30480" cy="9906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2"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3"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4"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5"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121920</xdr:rowOff>
    </xdr:from>
    <xdr:to>
      <xdr:col>10</xdr:col>
      <xdr:colOff>0</xdr:colOff>
      <xdr:row>44</xdr:row>
      <xdr:rowOff>0</xdr:rowOff>
    </xdr:to>
    <xdr:sp macro="" textlink="">
      <xdr:nvSpPr>
        <xdr:cNvPr id="982797" name="Line 22"/>
        <xdr:cNvSpPr>
          <a:spLocks noChangeShapeType="1"/>
        </xdr:cNvSpPr>
      </xdr:nvSpPr>
      <xdr:spPr bwMode="auto">
        <a:xfrm flipH="1">
          <a:off x="14157960" y="467868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8"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799"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800"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801"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0</xdr:colOff>
      <xdr:row>46</xdr:row>
      <xdr:rowOff>106680</xdr:rowOff>
    </xdr:to>
    <xdr:sp macro="" textlink="">
      <xdr:nvSpPr>
        <xdr:cNvPr id="982807" name="Line 22"/>
        <xdr:cNvSpPr>
          <a:spLocks noChangeShapeType="1"/>
        </xdr:cNvSpPr>
      </xdr:nvSpPr>
      <xdr:spPr bwMode="auto">
        <a:xfrm flipH="1">
          <a:off x="14157960" y="4953000"/>
          <a:ext cx="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39</xdr:row>
      <xdr:rowOff>0</xdr:rowOff>
    </xdr:from>
    <xdr:to>
      <xdr:col>1</xdr:col>
      <xdr:colOff>1036320</xdr:colOff>
      <xdr:row>39</xdr:row>
      <xdr:rowOff>106680</xdr:rowOff>
    </xdr:to>
    <xdr:sp macro="" textlink="">
      <xdr:nvSpPr>
        <xdr:cNvPr id="982813" name="Line 28"/>
        <xdr:cNvSpPr>
          <a:spLocks noChangeShapeType="1"/>
        </xdr:cNvSpPr>
      </xdr:nvSpPr>
      <xdr:spPr bwMode="auto">
        <a:xfrm flipH="1" flipV="1">
          <a:off x="2842260" y="45567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47</xdr:row>
      <xdr:rowOff>0</xdr:rowOff>
    </xdr:from>
    <xdr:to>
      <xdr:col>1</xdr:col>
      <xdr:colOff>1036320</xdr:colOff>
      <xdr:row>47</xdr:row>
      <xdr:rowOff>106680</xdr:rowOff>
    </xdr:to>
    <xdr:sp macro="" textlink="">
      <xdr:nvSpPr>
        <xdr:cNvPr id="982853" name="Line 168"/>
        <xdr:cNvSpPr>
          <a:spLocks noChangeShapeType="1"/>
        </xdr:cNvSpPr>
      </xdr:nvSpPr>
      <xdr:spPr bwMode="auto">
        <a:xfrm flipH="1" flipV="1">
          <a:off x="2842260" y="515112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29</xdr:row>
      <xdr:rowOff>106680</xdr:rowOff>
    </xdr:from>
    <xdr:to>
      <xdr:col>1</xdr:col>
      <xdr:colOff>1036320</xdr:colOff>
      <xdr:row>30</xdr:row>
      <xdr:rowOff>0</xdr:rowOff>
    </xdr:to>
    <xdr:sp macro="" textlink="">
      <xdr:nvSpPr>
        <xdr:cNvPr id="982854" name="Line 169"/>
        <xdr:cNvSpPr>
          <a:spLocks noChangeShapeType="1"/>
        </xdr:cNvSpPr>
      </xdr:nvSpPr>
      <xdr:spPr bwMode="auto">
        <a:xfrm flipH="1" flipV="1">
          <a:off x="2842260" y="3566160"/>
          <a:ext cx="381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60</xdr:row>
      <xdr:rowOff>0</xdr:rowOff>
    </xdr:from>
    <xdr:to>
      <xdr:col>10</xdr:col>
      <xdr:colOff>0</xdr:colOff>
      <xdr:row>60</xdr:row>
      <xdr:rowOff>0</xdr:rowOff>
    </xdr:to>
    <xdr:sp macro="" textlink="">
      <xdr:nvSpPr>
        <xdr:cNvPr id="982857" name="Line 172"/>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121920</xdr:colOff>
      <xdr:row>60</xdr:row>
      <xdr:rowOff>0</xdr:rowOff>
    </xdr:from>
    <xdr:to>
      <xdr:col>10</xdr:col>
      <xdr:colOff>0</xdr:colOff>
      <xdr:row>60</xdr:row>
      <xdr:rowOff>0</xdr:rowOff>
    </xdr:to>
    <xdr:sp macro="" textlink="">
      <xdr:nvSpPr>
        <xdr:cNvPr id="982862" name="Line 185"/>
        <xdr:cNvSpPr>
          <a:spLocks noChangeShapeType="1"/>
        </xdr:cNvSpPr>
      </xdr:nvSpPr>
      <xdr:spPr bwMode="auto">
        <a:xfrm>
          <a:off x="4686300" y="7924800"/>
          <a:ext cx="94716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78" name="Line 179"/>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79" name="Line 18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0" name="Line 19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1" name="Line 194"/>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2"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3"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4"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5"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6"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7"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8"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889"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890"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891"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892"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893"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894"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895"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896"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897"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898"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899"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00"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01"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02"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03"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04"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05"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06"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07"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08"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09"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1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1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1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1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14"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15"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16"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17"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2918" name="Line 200"/>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2919" name="Line 201"/>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2920" name="Line 202"/>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2921" name="Line 203"/>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922"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923"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924"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2925"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926"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927"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928"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2929"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2930"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2931"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2932"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2933"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934" name="Line 200"/>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935" name="Line 201"/>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936" name="Line 202"/>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34</xdr:row>
      <xdr:rowOff>0</xdr:rowOff>
    </xdr:from>
    <xdr:to>
      <xdr:col>15</xdr:col>
      <xdr:colOff>22860</xdr:colOff>
      <xdr:row>35</xdr:row>
      <xdr:rowOff>0</xdr:rowOff>
    </xdr:to>
    <xdr:sp macro="" textlink="">
      <xdr:nvSpPr>
        <xdr:cNvPr id="982937" name="Line 203"/>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60</xdr:row>
      <xdr:rowOff>0</xdr:rowOff>
    </xdr:from>
    <xdr:to>
      <xdr:col>15</xdr:col>
      <xdr:colOff>22860</xdr:colOff>
      <xdr:row>61</xdr:row>
      <xdr:rowOff>0</xdr:rowOff>
    </xdr:to>
    <xdr:sp macro="" textlink="">
      <xdr:nvSpPr>
        <xdr:cNvPr id="982938" name="Line 200"/>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60</xdr:row>
      <xdr:rowOff>0</xdr:rowOff>
    </xdr:from>
    <xdr:to>
      <xdr:col>15</xdr:col>
      <xdr:colOff>22860</xdr:colOff>
      <xdr:row>61</xdr:row>
      <xdr:rowOff>0</xdr:rowOff>
    </xdr:to>
    <xdr:sp macro="" textlink="">
      <xdr:nvSpPr>
        <xdr:cNvPr id="982939" name="Line 201"/>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60</xdr:row>
      <xdr:rowOff>0</xdr:rowOff>
    </xdr:from>
    <xdr:to>
      <xdr:col>15</xdr:col>
      <xdr:colOff>22860</xdr:colOff>
      <xdr:row>61</xdr:row>
      <xdr:rowOff>0</xdr:rowOff>
    </xdr:to>
    <xdr:sp macro="" textlink="">
      <xdr:nvSpPr>
        <xdr:cNvPr id="982940" name="Line 202"/>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60</xdr:row>
      <xdr:rowOff>0</xdr:rowOff>
    </xdr:from>
    <xdr:to>
      <xdr:col>15</xdr:col>
      <xdr:colOff>22860</xdr:colOff>
      <xdr:row>61</xdr:row>
      <xdr:rowOff>0</xdr:rowOff>
    </xdr:to>
    <xdr:sp macro="" textlink="">
      <xdr:nvSpPr>
        <xdr:cNvPr id="982941" name="Line 203"/>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57</xdr:row>
      <xdr:rowOff>0</xdr:rowOff>
    </xdr:from>
    <xdr:to>
      <xdr:col>15</xdr:col>
      <xdr:colOff>22860</xdr:colOff>
      <xdr:row>58</xdr:row>
      <xdr:rowOff>0</xdr:rowOff>
    </xdr:to>
    <xdr:sp macro="" textlink="">
      <xdr:nvSpPr>
        <xdr:cNvPr id="982942" name="Line 200"/>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57</xdr:row>
      <xdr:rowOff>0</xdr:rowOff>
    </xdr:from>
    <xdr:to>
      <xdr:col>15</xdr:col>
      <xdr:colOff>22860</xdr:colOff>
      <xdr:row>58</xdr:row>
      <xdr:rowOff>0</xdr:rowOff>
    </xdr:to>
    <xdr:sp macro="" textlink="">
      <xdr:nvSpPr>
        <xdr:cNvPr id="982943" name="Line 201"/>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57</xdr:row>
      <xdr:rowOff>0</xdr:rowOff>
    </xdr:from>
    <xdr:to>
      <xdr:col>15</xdr:col>
      <xdr:colOff>22860</xdr:colOff>
      <xdr:row>58</xdr:row>
      <xdr:rowOff>0</xdr:rowOff>
    </xdr:to>
    <xdr:sp macro="" textlink="">
      <xdr:nvSpPr>
        <xdr:cNvPr id="982944" name="Line 202"/>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57</xdr:row>
      <xdr:rowOff>0</xdr:rowOff>
    </xdr:from>
    <xdr:to>
      <xdr:col>15</xdr:col>
      <xdr:colOff>22860</xdr:colOff>
      <xdr:row>58</xdr:row>
      <xdr:rowOff>0</xdr:rowOff>
    </xdr:to>
    <xdr:sp macro="" textlink="">
      <xdr:nvSpPr>
        <xdr:cNvPr id="982945" name="Line 203"/>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46"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47"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48"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49"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950"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951"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952"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2953"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958"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959"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960"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2961"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962"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963"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964"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2965"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966"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967"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968"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2969"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2970"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2971"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2972"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2973"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974"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975"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976"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2977"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97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97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98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298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82"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83"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84"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2985"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86"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87"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88"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2989"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90"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91"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92"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2993"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94"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95"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96"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2997"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98"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2999"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000"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001"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002"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003"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004"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005"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006"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007"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008"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009"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010" name="Line 200"/>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011" name="Line 201"/>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012" name="Line 202"/>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013" name="Line 203"/>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014"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015"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016"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017"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1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1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2"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3"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4"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5"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6"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7"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8"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29"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30"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31"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32"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033"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112</xdr:row>
      <xdr:rowOff>106680</xdr:rowOff>
    </xdr:from>
    <xdr:to>
      <xdr:col>1</xdr:col>
      <xdr:colOff>899160</xdr:colOff>
      <xdr:row>113</xdr:row>
      <xdr:rowOff>106680</xdr:rowOff>
    </xdr:to>
    <xdr:sp macro="" textlink="">
      <xdr:nvSpPr>
        <xdr:cNvPr id="983034" name="Line 28"/>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113</xdr:row>
      <xdr:rowOff>106680</xdr:rowOff>
    </xdr:from>
    <xdr:to>
      <xdr:col>1</xdr:col>
      <xdr:colOff>899160</xdr:colOff>
      <xdr:row>114</xdr:row>
      <xdr:rowOff>0</xdr:rowOff>
    </xdr:to>
    <xdr:sp macro="" textlink="">
      <xdr:nvSpPr>
        <xdr:cNvPr id="983035" name="Line 29"/>
        <xdr:cNvSpPr>
          <a:spLocks noChangeShapeType="1"/>
        </xdr:cNvSpPr>
      </xdr:nvSpPr>
      <xdr:spPr bwMode="auto">
        <a:xfrm flipH="1" flipV="1">
          <a:off x="271272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113</xdr:row>
      <xdr:rowOff>106680</xdr:rowOff>
    </xdr:from>
    <xdr:to>
      <xdr:col>1</xdr:col>
      <xdr:colOff>899160</xdr:colOff>
      <xdr:row>114</xdr:row>
      <xdr:rowOff>106680</xdr:rowOff>
    </xdr:to>
    <xdr:sp macro="" textlink="">
      <xdr:nvSpPr>
        <xdr:cNvPr id="983036" name="Line 28"/>
        <xdr:cNvSpPr>
          <a:spLocks noChangeShapeType="1"/>
        </xdr:cNvSpPr>
      </xdr:nvSpPr>
      <xdr:spPr bwMode="auto">
        <a:xfrm flipH="1" flipV="1">
          <a:off x="2712720" y="1426464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115</xdr:row>
      <xdr:rowOff>0</xdr:rowOff>
    </xdr:to>
    <xdr:sp macro="" textlink="">
      <xdr:nvSpPr>
        <xdr:cNvPr id="983037" name="Line 29"/>
        <xdr:cNvSpPr>
          <a:spLocks noChangeShapeType="1"/>
        </xdr:cNvSpPr>
      </xdr:nvSpPr>
      <xdr:spPr bwMode="auto">
        <a:xfrm flipH="1" flipV="1">
          <a:off x="2712720" y="143713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113</xdr:row>
      <xdr:rowOff>106680</xdr:rowOff>
    </xdr:from>
    <xdr:to>
      <xdr:col>1</xdr:col>
      <xdr:colOff>899160</xdr:colOff>
      <xdr:row>114</xdr:row>
      <xdr:rowOff>106680</xdr:rowOff>
    </xdr:to>
    <xdr:sp macro="" textlink="">
      <xdr:nvSpPr>
        <xdr:cNvPr id="983038" name="Line 28"/>
        <xdr:cNvSpPr>
          <a:spLocks noChangeShapeType="1"/>
        </xdr:cNvSpPr>
      </xdr:nvSpPr>
      <xdr:spPr bwMode="auto">
        <a:xfrm flipH="1" flipV="1">
          <a:off x="2712720" y="1426464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115</xdr:row>
      <xdr:rowOff>0</xdr:rowOff>
    </xdr:to>
    <xdr:sp macro="" textlink="">
      <xdr:nvSpPr>
        <xdr:cNvPr id="983039" name="Line 29"/>
        <xdr:cNvSpPr>
          <a:spLocks noChangeShapeType="1"/>
        </xdr:cNvSpPr>
      </xdr:nvSpPr>
      <xdr:spPr bwMode="auto">
        <a:xfrm flipH="1" flipV="1">
          <a:off x="2712720" y="143713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122</xdr:row>
      <xdr:rowOff>106680</xdr:rowOff>
    </xdr:to>
    <xdr:sp macro="" textlink="">
      <xdr:nvSpPr>
        <xdr:cNvPr id="983040" name="Line 28"/>
        <xdr:cNvSpPr>
          <a:spLocks noChangeShapeType="1"/>
        </xdr:cNvSpPr>
      </xdr:nvSpPr>
      <xdr:spPr bwMode="auto">
        <a:xfrm flipH="1" flipV="1">
          <a:off x="2712720" y="143713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0</xdr:rowOff>
    </xdr:to>
    <xdr:sp macro="" textlink="">
      <xdr:nvSpPr>
        <xdr:cNvPr id="983041" name="Line 29"/>
        <xdr:cNvSpPr>
          <a:spLocks noChangeShapeType="1"/>
        </xdr:cNvSpPr>
      </xdr:nvSpPr>
      <xdr:spPr bwMode="auto">
        <a:xfrm flipH="1" flipV="1">
          <a:off x="2712720" y="145694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122</xdr:row>
      <xdr:rowOff>106680</xdr:rowOff>
    </xdr:to>
    <xdr:sp macro="" textlink="">
      <xdr:nvSpPr>
        <xdr:cNvPr id="983042" name="Line 28"/>
        <xdr:cNvSpPr>
          <a:spLocks noChangeShapeType="1"/>
        </xdr:cNvSpPr>
      </xdr:nvSpPr>
      <xdr:spPr bwMode="auto">
        <a:xfrm flipH="1" flipV="1">
          <a:off x="2712720" y="1437132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0</xdr:rowOff>
    </xdr:to>
    <xdr:sp macro="" textlink="">
      <xdr:nvSpPr>
        <xdr:cNvPr id="983043" name="Line 29"/>
        <xdr:cNvSpPr>
          <a:spLocks noChangeShapeType="1"/>
        </xdr:cNvSpPr>
      </xdr:nvSpPr>
      <xdr:spPr bwMode="auto">
        <a:xfrm flipH="1" flipV="1">
          <a:off x="2712720" y="145694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0</xdr:rowOff>
    </xdr:to>
    <xdr:sp macro="" textlink="">
      <xdr:nvSpPr>
        <xdr:cNvPr id="983044" name="Line 28"/>
        <xdr:cNvSpPr>
          <a:spLocks noChangeShapeType="1"/>
        </xdr:cNvSpPr>
      </xdr:nvSpPr>
      <xdr:spPr bwMode="auto">
        <a:xfrm flipH="1" flipV="1">
          <a:off x="2712720" y="145694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0</xdr:rowOff>
    </xdr:to>
    <xdr:sp macro="" textlink="">
      <xdr:nvSpPr>
        <xdr:cNvPr id="983045" name="Line 28"/>
        <xdr:cNvSpPr>
          <a:spLocks noChangeShapeType="1"/>
        </xdr:cNvSpPr>
      </xdr:nvSpPr>
      <xdr:spPr bwMode="auto">
        <a:xfrm flipH="1" flipV="1">
          <a:off x="2712720" y="145694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136</xdr:row>
      <xdr:rowOff>106680</xdr:rowOff>
    </xdr:from>
    <xdr:to>
      <xdr:col>1</xdr:col>
      <xdr:colOff>899160</xdr:colOff>
      <xdr:row>137</xdr:row>
      <xdr:rowOff>0</xdr:rowOff>
    </xdr:to>
    <xdr:sp macro="" textlink="">
      <xdr:nvSpPr>
        <xdr:cNvPr id="983046" name="Line 32"/>
        <xdr:cNvSpPr>
          <a:spLocks noChangeShapeType="1"/>
        </xdr:cNvSpPr>
      </xdr:nvSpPr>
      <xdr:spPr bwMode="auto">
        <a:xfrm flipH="1" flipV="1">
          <a:off x="2712720" y="1575816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138</xdr:row>
      <xdr:rowOff>106680</xdr:rowOff>
    </xdr:from>
    <xdr:to>
      <xdr:col>1</xdr:col>
      <xdr:colOff>899160</xdr:colOff>
      <xdr:row>139</xdr:row>
      <xdr:rowOff>0</xdr:rowOff>
    </xdr:to>
    <xdr:sp macro="" textlink="">
      <xdr:nvSpPr>
        <xdr:cNvPr id="983047" name="Line 32"/>
        <xdr:cNvSpPr>
          <a:spLocks noChangeShapeType="1"/>
        </xdr:cNvSpPr>
      </xdr:nvSpPr>
      <xdr:spPr bwMode="auto">
        <a:xfrm flipH="1" flipV="1">
          <a:off x="2712720" y="1595628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048"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049"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050"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051"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3052" name="Line 10"/>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3053" name="Line 24"/>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3054" name="Line 149"/>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983055" name="Line 163"/>
        <xdr:cNvSpPr>
          <a:spLocks noChangeShapeType="1"/>
        </xdr:cNvSpPr>
      </xdr:nvSpPr>
      <xdr:spPr bwMode="auto">
        <a:xfrm flipH="1">
          <a:off x="141579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056"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057"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058"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059"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06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06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06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06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3064" name="Line 200"/>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3065" name="Line 201"/>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3066" name="Line 202"/>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983067" name="Line 203"/>
        <xdr:cNvSpPr>
          <a:spLocks noChangeShapeType="1"/>
        </xdr:cNvSpPr>
      </xdr:nvSpPr>
      <xdr:spPr bwMode="auto">
        <a:xfrm flipH="1">
          <a:off x="141579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3068"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3069"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3070"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983071"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072"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073"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074"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075"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076"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077"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078"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079"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080"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081"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082"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083"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084"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085"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086"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087"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3088"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3089"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3090"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983091"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09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09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09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09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09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09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09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09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0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0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0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0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0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0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0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0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0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0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1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1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11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11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11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11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1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1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1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1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2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2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2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2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12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12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12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12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312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312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313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313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313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313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313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313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3136"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3137"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3138"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983139"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4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4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4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4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144"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145"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146"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147"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148"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149"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150"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151"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152"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153"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154"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155"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156"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157"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158"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159"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16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16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16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16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164"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165"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166"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167"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168"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169"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170"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171"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17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17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17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17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7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7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7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17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8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8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8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18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8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8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8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18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8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8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9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19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9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9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9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19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9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9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9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19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20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20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20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20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204"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205"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206"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207"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208"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209"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210"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211"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1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1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1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1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3216" name="Line 10"/>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3217" name="Line 24"/>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3218" name="Line 149"/>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983219" name="Line 163"/>
        <xdr:cNvSpPr>
          <a:spLocks noChangeShapeType="1"/>
        </xdr:cNvSpPr>
      </xdr:nvSpPr>
      <xdr:spPr bwMode="auto">
        <a:xfrm flipH="1">
          <a:off x="141579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20"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21"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22"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23"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2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2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2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2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28"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29"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30"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31"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23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23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23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23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236"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237"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238"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239"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24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24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24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24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244"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245"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246"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247"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248"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249"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250"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251"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3252"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3253"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3254"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983255"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25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25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25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25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260"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261"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262"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263"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26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26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26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98326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3268"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3269"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3270"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983271"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3272"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3273"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3274"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983275"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76"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77"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78"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279"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8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8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8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28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84"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85"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86"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287"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288" name="Line 200"/>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289" name="Line 201"/>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290" name="Line 202"/>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291" name="Line 203"/>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292" name="Line 200"/>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293" name="Line 201"/>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294" name="Line 202"/>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295" name="Line 203"/>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9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9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9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29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300"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301"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302"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303"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304"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305"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306"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307"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308"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309"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310"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311"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1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1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1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1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316"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317"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318"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319"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32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32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32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32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324"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325"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326"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327"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328"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329"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330"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331"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332"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333"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334"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335"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3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3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3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3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4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5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5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352"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353"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354"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355"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356"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357"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358"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359"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360"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361"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362"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363"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364"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365"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366"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983367"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368"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369"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370"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371"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37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37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37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37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376"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377"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378"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379"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8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8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8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38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38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38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38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38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38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38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39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39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9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9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9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39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39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39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39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39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40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40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40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40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40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40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40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340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40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40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41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341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412" name="Line 20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413" name="Line 201"/>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414" name="Line 202"/>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983415" name="Line 20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16"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17"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18"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19"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420"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421"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422"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983423"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424"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425"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426"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983427"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428"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429"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430"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983431"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32"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33"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34"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35"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36"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37"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38"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983439"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44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44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44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98344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4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4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4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4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44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44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45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45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5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5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5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5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45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45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45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45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46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46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46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46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64"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65"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66"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467"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468"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469"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470"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471"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472" name="Line 200"/>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473" name="Line 201"/>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474" name="Line 202"/>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475" name="Line 203"/>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476" name="Line 200"/>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477" name="Line 201"/>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478" name="Line 202"/>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479" name="Line 203"/>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8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8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8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48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484"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485"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486"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487"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488"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489"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490"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491"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492"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493"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494"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983495"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9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9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9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49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00"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01"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02"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03"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50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50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50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98350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508"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509"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510"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983511"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512"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513"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514"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983515"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16"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17"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18"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19"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2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2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2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2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24" name="Line 200"/>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25" name="Line 201"/>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26" name="Line 202"/>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983527" name="Line 203"/>
        <xdr:cNvSpPr>
          <a:spLocks noChangeShapeType="1"/>
        </xdr:cNvSpPr>
      </xdr:nvSpPr>
      <xdr:spPr bwMode="auto">
        <a:xfrm flipH="1">
          <a:off x="141579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528" name="Line 200"/>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529" name="Line 201"/>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530" name="Line 202"/>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531" name="Line 203"/>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532" name="Line 200"/>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533" name="Line 201"/>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534" name="Line 202"/>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983535" name="Line 203"/>
        <xdr:cNvSpPr>
          <a:spLocks noChangeShapeType="1"/>
        </xdr:cNvSpPr>
      </xdr:nvSpPr>
      <xdr:spPr bwMode="auto">
        <a:xfrm flipH="1">
          <a:off x="141579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53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53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53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98353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540"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541"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542"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983543"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54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54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54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98354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48"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49"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50"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983551"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552"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553"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554"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555"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56"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57"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58"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59"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0"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1"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2"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3"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4"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5"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6"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7"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8" name="Line 200"/>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69" name="Line 201"/>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70" name="Line 202"/>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983571" name="Line 203"/>
        <xdr:cNvSpPr>
          <a:spLocks noChangeShapeType="1"/>
        </xdr:cNvSpPr>
      </xdr:nvSpPr>
      <xdr:spPr bwMode="auto">
        <a:xfrm flipH="1">
          <a:off x="141579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572"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573"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574"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575"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3576" name="Line 10"/>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3577" name="Line 24"/>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3578" name="Line 149"/>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983579" name="Line 163"/>
        <xdr:cNvSpPr>
          <a:spLocks noChangeShapeType="1"/>
        </xdr:cNvSpPr>
      </xdr:nvSpPr>
      <xdr:spPr bwMode="auto">
        <a:xfrm flipH="1">
          <a:off x="141579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580" name="Line 200"/>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581" name="Line 20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582" name="Line 20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583" name="Line 203"/>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584"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585"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586"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587"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3588"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3589"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3590"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983591"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3592" name="Line 200"/>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3593" name="Line 201"/>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3594" name="Line 202"/>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983595" name="Line 203"/>
        <xdr:cNvSpPr>
          <a:spLocks noChangeShapeType="1"/>
        </xdr:cNvSpPr>
      </xdr:nvSpPr>
      <xdr:spPr bwMode="auto">
        <a:xfrm flipH="1">
          <a:off x="141579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596" name="Line 200"/>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597" name="Line 201"/>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598" name="Line 202"/>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599" name="Line 203"/>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00"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01"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02"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03"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04"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05"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06"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07"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08"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09"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10"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11"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3612"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3613"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3614"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983615"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16"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17"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18"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19"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20"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21"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22"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23"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624"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625"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626"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627"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62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62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63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63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632"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633"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634"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635"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3636"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3637"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3638"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983639"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64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64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64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64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644"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645"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646"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647"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648"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649"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650"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651"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3652"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3653"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3654"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983655"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3656" name="Line 200"/>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3657" name="Line 201"/>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3658" name="Line 202"/>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983659" name="Line 203"/>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3660"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3661"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3662"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983663"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64"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65"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66"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667"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668" name="Line 200"/>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669" name="Line 201"/>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670" name="Line 202"/>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983671" name="Line 203"/>
        <xdr:cNvSpPr>
          <a:spLocks noChangeShapeType="1"/>
        </xdr:cNvSpPr>
      </xdr:nvSpPr>
      <xdr:spPr bwMode="auto">
        <a:xfrm flipH="1">
          <a:off x="141579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72"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73"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74"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983675"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76"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77"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78"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983679"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80"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81"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82"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983683"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684"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685"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686"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687"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688"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689"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690"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691"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983692" name="Line 200"/>
        <xdr:cNvSpPr>
          <a:spLocks noChangeShapeType="1"/>
        </xdr:cNvSpPr>
      </xdr:nvSpPr>
      <xdr:spPr bwMode="auto">
        <a:xfrm flipH="1">
          <a:off x="141579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983693" name="Line 201"/>
        <xdr:cNvSpPr>
          <a:spLocks noChangeShapeType="1"/>
        </xdr:cNvSpPr>
      </xdr:nvSpPr>
      <xdr:spPr bwMode="auto">
        <a:xfrm flipH="1">
          <a:off x="141579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983694" name="Line 202"/>
        <xdr:cNvSpPr>
          <a:spLocks noChangeShapeType="1"/>
        </xdr:cNvSpPr>
      </xdr:nvSpPr>
      <xdr:spPr bwMode="auto">
        <a:xfrm flipH="1">
          <a:off x="141579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983695" name="Line 203"/>
        <xdr:cNvSpPr>
          <a:spLocks noChangeShapeType="1"/>
        </xdr:cNvSpPr>
      </xdr:nvSpPr>
      <xdr:spPr bwMode="auto">
        <a:xfrm flipH="1">
          <a:off x="141579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96"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97"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98"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699"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700"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701"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702"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983703"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704"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705"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706"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983707"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0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0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1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1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712"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713"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714"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983715"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16"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17"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18"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19"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720"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721"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722"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983723"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3724" name="Line 200"/>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3725" name="Line 201"/>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3726" name="Line 202"/>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983727" name="Line 203"/>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728" name="Line 200"/>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729" name="Line 201"/>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730" name="Line 202"/>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983731" name="Line 203"/>
        <xdr:cNvSpPr>
          <a:spLocks noChangeShapeType="1"/>
        </xdr:cNvSpPr>
      </xdr:nvSpPr>
      <xdr:spPr bwMode="auto">
        <a:xfrm flipH="1">
          <a:off x="141579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732" name="Line 200"/>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733" name="Line 201"/>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734" name="Line 202"/>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983735" name="Line 203"/>
        <xdr:cNvSpPr>
          <a:spLocks noChangeShapeType="1"/>
        </xdr:cNvSpPr>
      </xdr:nvSpPr>
      <xdr:spPr bwMode="auto">
        <a:xfrm flipH="1">
          <a:off x="141579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736"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737"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738"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739"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744"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745"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746"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747"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748"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749"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750"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751"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752"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753"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754"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755"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756"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757"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758"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759"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760"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761"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762"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763"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64"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65"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66"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767"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768"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769"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770"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771"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3772"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3773"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3774"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983775"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776"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777"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778"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983779"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8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8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8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78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784"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785"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786"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787"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788"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789"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790"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983791"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792"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793"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794"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983795"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796" name="Line 200"/>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797" name="Line 201"/>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798" name="Line 202"/>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983799" name="Line 203"/>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00"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01"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02"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03"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804" name="Line 200"/>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805" name="Line 201"/>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806" name="Line 202"/>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983807" name="Line 203"/>
        <xdr:cNvSpPr>
          <a:spLocks noChangeShapeType="1"/>
        </xdr:cNvSpPr>
      </xdr:nvSpPr>
      <xdr:spPr bwMode="auto">
        <a:xfrm flipH="1">
          <a:off x="141579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08"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09"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10"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11"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983812" name="Line 200"/>
        <xdr:cNvSpPr>
          <a:spLocks noChangeShapeType="1"/>
        </xdr:cNvSpPr>
      </xdr:nvSpPr>
      <xdr:spPr bwMode="auto">
        <a:xfrm flipH="1">
          <a:off x="141579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983813" name="Line 201"/>
        <xdr:cNvSpPr>
          <a:spLocks noChangeShapeType="1"/>
        </xdr:cNvSpPr>
      </xdr:nvSpPr>
      <xdr:spPr bwMode="auto">
        <a:xfrm flipH="1">
          <a:off x="141579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983814" name="Line 202"/>
        <xdr:cNvSpPr>
          <a:spLocks noChangeShapeType="1"/>
        </xdr:cNvSpPr>
      </xdr:nvSpPr>
      <xdr:spPr bwMode="auto">
        <a:xfrm flipH="1">
          <a:off x="141579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983815" name="Line 203"/>
        <xdr:cNvSpPr>
          <a:spLocks noChangeShapeType="1"/>
        </xdr:cNvSpPr>
      </xdr:nvSpPr>
      <xdr:spPr bwMode="auto">
        <a:xfrm flipH="1">
          <a:off x="141579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816" name="Line 200"/>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817" name="Line 201"/>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818" name="Line 202"/>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983819" name="Line 203"/>
        <xdr:cNvSpPr>
          <a:spLocks noChangeShapeType="1"/>
        </xdr:cNvSpPr>
      </xdr:nvSpPr>
      <xdr:spPr bwMode="auto">
        <a:xfrm flipH="1">
          <a:off x="141579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20"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21"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22"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23"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24"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25"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26"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983827"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828"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829"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830"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983831"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83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83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83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98383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836"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837"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838"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983839"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840"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841"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842"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983843"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844"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845"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846"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983847"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848"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849"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850"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983851"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3852" name="Line 200"/>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3853" name="Line 201"/>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3854" name="Line 202"/>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983855" name="Line 203"/>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56" name="Line 200"/>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57" name="Line 201"/>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58" name="Line 202"/>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983859" name="Line 203"/>
        <xdr:cNvSpPr>
          <a:spLocks noChangeShapeType="1"/>
        </xdr:cNvSpPr>
      </xdr:nvSpPr>
      <xdr:spPr bwMode="auto">
        <a:xfrm flipH="1">
          <a:off x="141579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0"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1"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2"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3"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4"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5"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6"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7"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8"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69"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0"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1"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2"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3"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4"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983875"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7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7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7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7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8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8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8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8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8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89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9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9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9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89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0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0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0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1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1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1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1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1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2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2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2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3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3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3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3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98393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4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4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4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98394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4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5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5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5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5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5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6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6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6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6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6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7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7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7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7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7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8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8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8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8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8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399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9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9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9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399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0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0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0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0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0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1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2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2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2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2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2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3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3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3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3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3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4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4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4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4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4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5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5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5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5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5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6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6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6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6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6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7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7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7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98407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98407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8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08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08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09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09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09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0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0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0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0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0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1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1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1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1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1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2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2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2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2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2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3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3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3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3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3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4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4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4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4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4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5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5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5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5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5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6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6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6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7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7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7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8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8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8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8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8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9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19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19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0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0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0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0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0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1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98421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1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1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1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98421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1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1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1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1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2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2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2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2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2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3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3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3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3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3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4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4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4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5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5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5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5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5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6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6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6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7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7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7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7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7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8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9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9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9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29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29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0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0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0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0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0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1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1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1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1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1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2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2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2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2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2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3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3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3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3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3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4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4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4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98434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4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5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98435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5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6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6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6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6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6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7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7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7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7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7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8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8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8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8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8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9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9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9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39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39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0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0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0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0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0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1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1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1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1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1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2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2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2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3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3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3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4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4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4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4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4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5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5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5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5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5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6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6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6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6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6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7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7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7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7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7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8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8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8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98448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8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8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8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98448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8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8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49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49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49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49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49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0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0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0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1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1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1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2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2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2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2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2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3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3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3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4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4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4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4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4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5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5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5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6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6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6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6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6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7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7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7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7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7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8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8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8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9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9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9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59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59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0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0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0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1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1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1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1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98461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2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2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2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98462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2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3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3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3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3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3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4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4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4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4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4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5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5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5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5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5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6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6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6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6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6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7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7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7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7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7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8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8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8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68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8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69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0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0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0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0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0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1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1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1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1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1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2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2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2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2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2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3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3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3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3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3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4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4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4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4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4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5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5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5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98475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98475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6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6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6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7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7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7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8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8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8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8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8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9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9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9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79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79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0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0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0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0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0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1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1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1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1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1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2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2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2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2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2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3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3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3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3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3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4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4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4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5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5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5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6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6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6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6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6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7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7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7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8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8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8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8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8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9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98489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9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9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9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98489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89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89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89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89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0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0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0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0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0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1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1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1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1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1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2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2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2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3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3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3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3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3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4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4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4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5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5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5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5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5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6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7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7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7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7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7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8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8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8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8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8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499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9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9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9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499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0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0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0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0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0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1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1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1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1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1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2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2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2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98502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2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3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98503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3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4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4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4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4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4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5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5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5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5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5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6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6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6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6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6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7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7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7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7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7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8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8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8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8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8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9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9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9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09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09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0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0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0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1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1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1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2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2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2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2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2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3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3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3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3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3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4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4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4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4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4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5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5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5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5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5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6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6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6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33</xdr:row>
      <xdr:rowOff>0</xdr:rowOff>
    </xdr:from>
    <xdr:to>
      <xdr:col>20</xdr:col>
      <xdr:colOff>22860</xdr:colOff>
      <xdr:row>34</xdr:row>
      <xdr:rowOff>0</xdr:rowOff>
    </xdr:to>
    <xdr:sp macro="" textlink="">
      <xdr:nvSpPr>
        <xdr:cNvPr id="98516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6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6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6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20</xdr:col>
      <xdr:colOff>0</xdr:colOff>
      <xdr:row>32</xdr:row>
      <xdr:rowOff>0</xdr:rowOff>
    </xdr:from>
    <xdr:to>
      <xdr:col>20</xdr:col>
      <xdr:colOff>22860</xdr:colOff>
      <xdr:row>33</xdr:row>
      <xdr:rowOff>0</xdr:rowOff>
    </xdr:to>
    <xdr:sp macro="" textlink="">
      <xdr:nvSpPr>
        <xdr:cNvPr id="98516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46</xdr:row>
      <xdr:rowOff>0</xdr:rowOff>
    </xdr:from>
    <xdr:to>
      <xdr:col>11</xdr:col>
      <xdr:colOff>22860</xdr:colOff>
      <xdr:row>47</xdr:row>
      <xdr:rowOff>0</xdr:rowOff>
    </xdr:to>
    <xdr:sp macro="" textlink="">
      <xdr:nvSpPr>
        <xdr:cNvPr id="985168" name="Line 42"/>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46</xdr:row>
      <xdr:rowOff>0</xdr:rowOff>
    </xdr:from>
    <xdr:to>
      <xdr:col>11</xdr:col>
      <xdr:colOff>22860</xdr:colOff>
      <xdr:row>47</xdr:row>
      <xdr:rowOff>0</xdr:rowOff>
    </xdr:to>
    <xdr:sp macro="" textlink="">
      <xdr:nvSpPr>
        <xdr:cNvPr id="985169" name="Line 44"/>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46</xdr:row>
      <xdr:rowOff>0</xdr:rowOff>
    </xdr:from>
    <xdr:to>
      <xdr:col>11</xdr:col>
      <xdr:colOff>22860</xdr:colOff>
      <xdr:row>47</xdr:row>
      <xdr:rowOff>0</xdr:rowOff>
    </xdr:to>
    <xdr:sp macro="" textlink="">
      <xdr:nvSpPr>
        <xdr:cNvPr id="985170" name="Line 76"/>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46</xdr:row>
      <xdr:rowOff>0</xdr:rowOff>
    </xdr:from>
    <xdr:to>
      <xdr:col>11</xdr:col>
      <xdr:colOff>22860</xdr:colOff>
      <xdr:row>47</xdr:row>
      <xdr:rowOff>0</xdr:rowOff>
    </xdr:to>
    <xdr:sp macro="" textlink="">
      <xdr:nvSpPr>
        <xdr:cNvPr id="985171" name="Line 78"/>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142</xdr:row>
      <xdr:rowOff>0</xdr:rowOff>
    </xdr:from>
    <xdr:to>
      <xdr:col>2</xdr:col>
      <xdr:colOff>30480</xdr:colOff>
      <xdr:row>142</xdr:row>
      <xdr:rowOff>0</xdr:rowOff>
    </xdr:to>
    <xdr:sp macro="" textlink="">
      <xdr:nvSpPr>
        <xdr:cNvPr id="985172" name="Line 11"/>
        <xdr:cNvSpPr>
          <a:spLocks noChangeShapeType="1"/>
        </xdr:cNvSpPr>
      </xdr:nvSpPr>
      <xdr:spPr bwMode="auto">
        <a:xfrm flipH="1" flipV="1">
          <a:off x="4564380" y="164439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142</xdr:row>
      <xdr:rowOff>0</xdr:rowOff>
    </xdr:from>
    <xdr:to>
      <xdr:col>2</xdr:col>
      <xdr:colOff>30480</xdr:colOff>
      <xdr:row>142</xdr:row>
      <xdr:rowOff>0</xdr:rowOff>
    </xdr:to>
    <xdr:sp macro="" textlink="">
      <xdr:nvSpPr>
        <xdr:cNvPr id="985173" name="Line 12"/>
        <xdr:cNvSpPr>
          <a:spLocks noChangeShapeType="1"/>
        </xdr:cNvSpPr>
      </xdr:nvSpPr>
      <xdr:spPr bwMode="auto">
        <a:xfrm flipH="1" flipV="1">
          <a:off x="4564380" y="164439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74" name="Line 13"/>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22860</xdr:colOff>
      <xdr:row>142</xdr:row>
      <xdr:rowOff>0</xdr:rowOff>
    </xdr:to>
    <xdr:sp macro="" textlink="">
      <xdr:nvSpPr>
        <xdr:cNvPr id="985175" name="Line 14"/>
        <xdr:cNvSpPr>
          <a:spLocks noChangeShapeType="1"/>
        </xdr:cNvSpPr>
      </xdr:nvSpPr>
      <xdr:spPr bwMode="auto">
        <a:xfrm flipH="1">
          <a:off x="14157960" y="16443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76" name="Line 15"/>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22860</xdr:colOff>
      <xdr:row>142</xdr:row>
      <xdr:rowOff>0</xdr:rowOff>
    </xdr:to>
    <xdr:sp macro="" textlink="">
      <xdr:nvSpPr>
        <xdr:cNvPr id="985177" name="Line 16"/>
        <xdr:cNvSpPr>
          <a:spLocks noChangeShapeType="1"/>
        </xdr:cNvSpPr>
      </xdr:nvSpPr>
      <xdr:spPr bwMode="auto">
        <a:xfrm flipH="1">
          <a:off x="14157960" y="16443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78" name="Line 20"/>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79" name="Line 21"/>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146</xdr:row>
      <xdr:rowOff>0</xdr:rowOff>
    </xdr:from>
    <xdr:to>
      <xdr:col>1</xdr:col>
      <xdr:colOff>899160</xdr:colOff>
      <xdr:row>146</xdr:row>
      <xdr:rowOff>106680</xdr:rowOff>
    </xdr:to>
    <xdr:sp macro="" textlink="">
      <xdr:nvSpPr>
        <xdr:cNvPr id="985180" name="Line 168"/>
        <xdr:cNvSpPr>
          <a:spLocks noChangeShapeType="1"/>
        </xdr:cNvSpPr>
      </xdr:nvSpPr>
      <xdr:spPr bwMode="auto">
        <a:xfrm flipH="1" flipV="1">
          <a:off x="2712720" y="1703832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140</xdr:row>
      <xdr:rowOff>106680</xdr:rowOff>
    </xdr:from>
    <xdr:to>
      <xdr:col>1</xdr:col>
      <xdr:colOff>899160</xdr:colOff>
      <xdr:row>141</xdr:row>
      <xdr:rowOff>0</xdr:rowOff>
    </xdr:to>
    <xdr:sp macro="" textlink="">
      <xdr:nvSpPr>
        <xdr:cNvPr id="985181" name="Line 213"/>
        <xdr:cNvSpPr>
          <a:spLocks noChangeShapeType="1"/>
        </xdr:cNvSpPr>
      </xdr:nvSpPr>
      <xdr:spPr bwMode="auto">
        <a:xfrm flipH="1" flipV="1">
          <a:off x="2712720" y="1615440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142</xdr:row>
      <xdr:rowOff>0</xdr:rowOff>
    </xdr:from>
    <xdr:to>
      <xdr:col>2</xdr:col>
      <xdr:colOff>30480</xdr:colOff>
      <xdr:row>142</xdr:row>
      <xdr:rowOff>0</xdr:rowOff>
    </xdr:to>
    <xdr:sp macro="" textlink="">
      <xdr:nvSpPr>
        <xdr:cNvPr id="985182" name="Line 214"/>
        <xdr:cNvSpPr>
          <a:spLocks noChangeShapeType="1"/>
        </xdr:cNvSpPr>
      </xdr:nvSpPr>
      <xdr:spPr bwMode="auto">
        <a:xfrm flipH="1" flipV="1">
          <a:off x="4564380" y="164439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142</xdr:row>
      <xdr:rowOff>0</xdr:rowOff>
    </xdr:from>
    <xdr:to>
      <xdr:col>2</xdr:col>
      <xdr:colOff>30480</xdr:colOff>
      <xdr:row>142</xdr:row>
      <xdr:rowOff>0</xdr:rowOff>
    </xdr:to>
    <xdr:sp macro="" textlink="">
      <xdr:nvSpPr>
        <xdr:cNvPr id="985183" name="Line 215"/>
        <xdr:cNvSpPr>
          <a:spLocks noChangeShapeType="1"/>
        </xdr:cNvSpPr>
      </xdr:nvSpPr>
      <xdr:spPr bwMode="auto">
        <a:xfrm flipH="1" flipV="1">
          <a:off x="4564380" y="164439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84" name="Line 216"/>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22860</xdr:colOff>
      <xdr:row>142</xdr:row>
      <xdr:rowOff>0</xdr:rowOff>
    </xdr:to>
    <xdr:sp macro="" textlink="">
      <xdr:nvSpPr>
        <xdr:cNvPr id="985185" name="Line 217"/>
        <xdr:cNvSpPr>
          <a:spLocks noChangeShapeType="1"/>
        </xdr:cNvSpPr>
      </xdr:nvSpPr>
      <xdr:spPr bwMode="auto">
        <a:xfrm flipH="1">
          <a:off x="14157960" y="16443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86" name="Line 218"/>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22860</xdr:colOff>
      <xdr:row>142</xdr:row>
      <xdr:rowOff>0</xdr:rowOff>
    </xdr:to>
    <xdr:sp macro="" textlink="">
      <xdr:nvSpPr>
        <xdr:cNvPr id="985187" name="Line 219"/>
        <xdr:cNvSpPr>
          <a:spLocks noChangeShapeType="1"/>
        </xdr:cNvSpPr>
      </xdr:nvSpPr>
      <xdr:spPr bwMode="auto">
        <a:xfrm flipH="1">
          <a:off x="14157960" y="164439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88" name="Line 220"/>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142</xdr:row>
      <xdr:rowOff>0</xdr:rowOff>
    </xdr:from>
    <xdr:to>
      <xdr:col>10</xdr:col>
      <xdr:colOff>0</xdr:colOff>
      <xdr:row>142</xdr:row>
      <xdr:rowOff>0</xdr:rowOff>
    </xdr:to>
    <xdr:sp macro="" textlink="">
      <xdr:nvSpPr>
        <xdr:cNvPr id="985189" name="Line 221"/>
        <xdr:cNvSpPr>
          <a:spLocks noChangeShapeType="1"/>
        </xdr:cNvSpPr>
      </xdr:nvSpPr>
      <xdr:spPr bwMode="auto">
        <a:xfrm flipH="1">
          <a:off x="14157960" y="1644396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147</xdr:row>
      <xdr:rowOff>0</xdr:rowOff>
    </xdr:from>
    <xdr:to>
      <xdr:col>10</xdr:col>
      <xdr:colOff>0</xdr:colOff>
      <xdr:row>147</xdr:row>
      <xdr:rowOff>0</xdr:rowOff>
    </xdr:to>
    <xdr:sp macro="" textlink="">
      <xdr:nvSpPr>
        <xdr:cNvPr id="985190" name="Line 1"/>
        <xdr:cNvSpPr>
          <a:spLocks noChangeShapeType="1"/>
        </xdr:cNvSpPr>
      </xdr:nvSpPr>
      <xdr:spPr bwMode="auto">
        <a:xfrm>
          <a:off x="4663440" y="1723644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136</xdr:row>
      <xdr:rowOff>0</xdr:rowOff>
    </xdr:from>
    <xdr:to>
      <xdr:col>1</xdr:col>
      <xdr:colOff>899160</xdr:colOff>
      <xdr:row>136</xdr:row>
      <xdr:rowOff>106680</xdr:rowOff>
    </xdr:to>
    <xdr:sp macro="" textlink="">
      <xdr:nvSpPr>
        <xdr:cNvPr id="985191" name="Line 28"/>
        <xdr:cNvSpPr>
          <a:spLocks noChangeShapeType="1"/>
        </xdr:cNvSpPr>
      </xdr:nvSpPr>
      <xdr:spPr bwMode="auto">
        <a:xfrm flipH="1" flipV="1">
          <a:off x="2712720" y="1565148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136</xdr:row>
      <xdr:rowOff>106680</xdr:rowOff>
    </xdr:from>
    <xdr:to>
      <xdr:col>1</xdr:col>
      <xdr:colOff>899160</xdr:colOff>
      <xdr:row>138</xdr:row>
      <xdr:rowOff>106680</xdr:rowOff>
    </xdr:to>
    <xdr:sp macro="" textlink="">
      <xdr:nvSpPr>
        <xdr:cNvPr id="985192" name="Line 29"/>
        <xdr:cNvSpPr>
          <a:spLocks noChangeShapeType="1"/>
        </xdr:cNvSpPr>
      </xdr:nvSpPr>
      <xdr:spPr bwMode="auto">
        <a:xfrm flipH="1" flipV="1">
          <a:off x="2712720" y="157581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138</xdr:row>
      <xdr:rowOff>106680</xdr:rowOff>
    </xdr:from>
    <xdr:to>
      <xdr:col>1</xdr:col>
      <xdr:colOff>899160</xdr:colOff>
      <xdr:row>140</xdr:row>
      <xdr:rowOff>106680</xdr:rowOff>
    </xdr:to>
    <xdr:sp macro="" textlink="">
      <xdr:nvSpPr>
        <xdr:cNvPr id="985193" name="Line 30"/>
        <xdr:cNvSpPr>
          <a:spLocks noChangeShapeType="1"/>
        </xdr:cNvSpPr>
      </xdr:nvSpPr>
      <xdr:spPr bwMode="auto">
        <a:xfrm flipH="1" flipV="1">
          <a:off x="2712720" y="1595628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140</xdr:row>
      <xdr:rowOff>106680</xdr:rowOff>
    </xdr:from>
    <xdr:to>
      <xdr:col>1</xdr:col>
      <xdr:colOff>899160</xdr:colOff>
      <xdr:row>141</xdr:row>
      <xdr:rowOff>106680</xdr:rowOff>
    </xdr:to>
    <xdr:sp macro="" textlink="">
      <xdr:nvSpPr>
        <xdr:cNvPr id="985194" name="Line 31"/>
        <xdr:cNvSpPr>
          <a:spLocks noChangeShapeType="1"/>
        </xdr:cNvSpPr>
      </xdr:nvSpPr>
      <xdr:spPr bwMode="auto">
        <a:xfrm flipH="1" flipV="1">
          <a:off x="2712720" y="161544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141</xdr:row>
      <xdr:rowOff>106680</xdr:rowOff>
    </xdr:from>
    <xdr:to>
      <xdr:col>1</xdr:col>
      <xdr:colOff>899160</xdr:colOff>
      <xdr:row>142</xdr:row>
      <xdr:rowOff>0</xdr:rowOff>
    </xdr:to>
    <xdr:sp macro="" textlink="">
      <xdr:nvSpPr>
        <xdr:cNvPr id="985195" name="Line 32"/>
        <xdr:cNvSpPr>
          <a:spLocks noChangeShapeType="1"/>
        </xdr:cNvSpPr>
      </xdr:nvSpPr>
      <xdr:spPr bwMode="auto">
        <a:xfrm flipH="1" flipV="1">
          <a:off x="2712720" y="163525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144</xdr:row>
      <xdr:rowOff>106680</xdr:rowOff>
    </xdr:from>
    <xdr:to>
      <xdr:col>1</xdr:col>
      <xdr:colOff>899160</xdr:colOff>
      <xdr:row>145</xdr:row>
      <xdr:rowOff>0</xdr:rowOff>
    </xdr:to>
    <xdr:sp macro="" textlink="">
      <xdr:nvSpPr>
        <xdr:cNvPr id="985196" name="Line 213"/>
        <xdr:cNvSpPr>
          <a:spLocks noChangeShapeType="1"/>
        </xdr:cNvSpPr>
      </xdr:nvSpPr>
      <xdr:spPr bwMode="auto">
        <a:xfrm flipH="1" flipV="1">
          <a:off x="2712720" y="1674876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149</xdr:row>
      <xdr:rowOff>0</xdr:rowOff>
    </xdr:from>
    <xdr:to>
      <xdr:col>2</xdr:col>
      <xdr:colOff>30480</xdr:colOff>
      <xdr:row>149</xdr:row>
      <xdr:rowOff>0</xdr:rowOff>
    </xdr:to>
    <xdr:sp macro="" textlink="">
      <xdr:nvSpPr>
        <xdr:cNvPr id="985197" name="Line 11"/>
        <xdr:cNvSpPr>
          <a:spLocks noChangeShapeType="1"/>
        </xdr:cNvSpPr>
      </xdr:nvSpPr>
      <xdr:spPr bwMode="auto">
        <a:xfrm flipH="1" flipV="1">
          <a:off x="4564380" y="176326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149</xdr:row>
      <xdr:rowOff>0</xdr:rowOff>
    </xdr:from>
    <xdr:to>
      <xdr:col>2</xdr:col>
      <xdr:colOff>30480</xdr:colOff>
      <xdr:row>149</xdr:row>
      <xdr:rowOff>0</xdr:rowOff>
    </xdr:to>
    <xdr:sp macro="" textlink="">
      <xdr:nvSpPr>
        <xdr:cNvPr id="985198" name="Line 12"/>
        <xdr:cNvSpPr>
          <a:spLocks noChangeShapeType="1"/>
        </xdr:cNvSpPr>
      </xdr:nvSpPr>
      <xdr:spPr bwMode="auto">
        <a:xfrm flipH="1" flipV="1">
          <a:off x="4564380" y="176326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199" name="Line 13"/>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22860</xdr:colOff>
      <xdr:row>149</xdr:row>
      <xdr:rowOff>0</xdr:rowOff>
    </xdr:to>
    <xdr:sp macro="" textlink="">
      <xdr:nvSpPr>
        <xdr:cNvPr id="985200" name="Line 14"/>
        <xdr:cNvSpPr>
          <a:spLocks noChangeShapeType="1"/>
        </xdr:cNvSpPr>
      </xdr:nvSpPr>
      <xdr:spPr bwMode="auto">
        <a:xfrm flipH="1">
          <a:off x="14157960" y="176326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01" name="Line 15"/>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22860</xdr:colOff>
      <xdr:row>149</xdr:row>
      <xdr:rowOff>0</xdr:rowOff>
    </xdr:to>
    <xdr:sp macro="" textlink="">
      <xdr:nvSpPr>
        <xdr:cNvPr id="985202" name="Line 16"/>
        <xdr:cNvSpPr>
          <a:spLocks noChangeShapeType="1"/>
        </xdr:cNvSpPr>
      </xdr:nvSpPr>
      <xdr:spPr bwMode="auto">
        <a:xfrm flipH="1">
          <a:off x="14157960" y="176326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03" name="Line 20"/>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04" name="Line 21"/>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149</xdr:row>
      <xdr:rowOff>0</xdr:rowOff>
    </xdr:from>
    <xdr:to>
      <xdr:col>2</xdr:col>
      <xdr:colOff>30480</xdr:colOff>
      <xdr:row>149</xdr:row>
      <xdr:rowOff>0</xdr:rowOff>
    </xdr:to>
    <xdr:sp macro="" textlink="">
      <xdr:nvSpPr>
        <xdr:cNvPr id="985205" name="Line 214"/>
        <xdr:cNvSpPr>
          <a:spLocks noChangeShapeType="1"/>
        </xdr:cNvSpPr>
      </xdr:nvSpPr>
      <xdr:spPr bwMode="auto">
        <a:xfrm flipH="1" flipV="1">
          <a:off x="4564380" y="176326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0</xdr:colOff>
      <xdr:row>149</xdr:row>
      <xdr:rowOff>0</xdr:rowOff>
    </xdr:from>
    <xdr:to>
      <xdr:col>2</xdr:col>
      <xdr:colOff>30480</xdr:colOff>
      <xdr:row>149</xdr:row>
      <xdr:rowOff>0</xdr:rowOff>
    </xdr:to>
    <xdr:sp macro="" textlink="">
      <xdr:nvSpPr>
        <xdr:cNvPr id="985206" name="Line 215"/>
        <xdr:cNvSpPr>
          <a:spLocks noChangeShapeType="1"/>
        </xdr:cNvSpPr>
      </xdr:nvSpPr>
      <xdr:spPr bwMode="auto">
        <a:xfrm flipH="1" flipV="1">
          <a:off x="4564380" y="1763268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07" name="Line 216"/>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22860</xdr:colOff>
      <xdr:row>149</xdr:row>
      <xdr:rowOff>0</xdr:rowOff>
    </xdr:to>
    <xdr:sp macro="" textlink="">
      <xdr:nvSpPr>
        <xdr:cNvPr id="985208" name="Line 217"/>
        <xdr:cNvSpPr>
          <a:spLocks noChangeShapeType="1"/>
        </xdr:cNvSpPr>
      </xdr:nvSpPr>
      <xdr:spPr bwMode="auto">
        <a:xfrm flipH="1">
          <a:off x="14157960" y="176326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09" name="Line 218"/>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22860</xdr:colOff>
      <xdr:row>149</xdr:row>
      <xdr:rowOff>0</xdr:rowOff>
    </xdr:to>
    <xdr:sp macro="" textlink="">
      <xdr:nvSpPr>
        <xdr:cNvPr id="985210" name="Line 219"/>
        <xdr:cNvSpPr>
          <a:spLocks noChangeShapeType="1"/>
        </xdr:cNvSpPr>
      </xdr:nvSpPr>
      <xdr:spPr bwMode="auto">
        <a:xfrm flipH="1">
          <a:off x="14157960" y="1763268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11" name="Line 220"/>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149</xdr:row>
      <xdr:rowOff>0</xdr:rowOff>
    </xdr:from>
    <xdr:to>
      <xdr:col>10</xdr:col>
      <xdr:colOff>0</xdr:colOff>
      <xdr:row>149</xdr:row>
      <xdr:rowOff>0</xdr:rowOff>
    </xdr:to>
    <xdr:sp macro="" textlink="">
      <xdr:nvSpPr>
        <xdr:cNvPr id="985212" name="Line 221"/>
        <xdr:cNvSpPr>
          <a:spLocks noChangeShapeType="1"/>
        </xdr:cNvSpPr>
      </xdr:nvSpPr>
      <xdr:spPr bwMode="auto">
        <a:xfrm flipH="1">
          <a:off x="14157960" y="1763268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2</xdr:col>
      <xdr:colOff>99060</xdr:colOff>
      <xdr:row>142</xdr:row>
      <xdr:rowOff>0</xdr:rowOff>
    </xdr:from>
    <xdr:to>
      <xdr:col>10</xdr:col>
      <xdr:colOff>0</xdr:colOff>
      <xdr:row>142</xdr:row>
      <xdr:rowOff>0</xdr:rowOff>
    </xdr:to>
    <xdr:sp macro="" textlink="">
      <xdr:nvSpPr>
        <xdr:cNvPr id="985213" name="Line 1"/>
        <xdr:cNvSpPr>
          <a:spLocks noChangeShapeType="1"/>
        </xdr:cNvSpPr>
      </xdr:nvSpPr>
      <xdr:spPr bwMode="auto">
        <a:xfrm>
          <a:off x="4663440" y="16443960"/>
          <a:ext cx="94945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145</xdr:row>
      <xdr:rowOff>106680</xdr:rowOff>
    </xdr:from>
    <xdr:to>
      <xdr:col>1</xdr:col>
      <xdr:colOff>899160</xdr:colOff>
      <xdr:row>146</xdr:row>
      <xdr:rowOff>0</xdr:rowOff>
    </xdr:to>
    <xdr:sp macro="" textlink="">
      <xdr:nvSpPr>
        <xdr:cNvPr id="985214" name="Line 213"/>
        <xdr:cNvSpPr>
          <a:spLocks noChangeShapeType="1"/>
        </xdr:cNvSpPr>
      </xdr:nvSpPr>
      <xdr:spPr bwMode="auto">
        <a:xfrm flipH="1" flipV="1">
          <a:off x="2712720" y="1694688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130</xdr:row>
      <xdr:rowOff>106680</xdr:rowOff>
    </xdr:from>
    <xdr:to>
      <xdr:col>1</xdr:col>
      <xdr:colOff>899160</xdr:colOff>
      <xdr:row>131</xdr:row>
      <xdr:rowOff>0</xdr:rowOff>
    </xdr:to>
    <xdr:sp macro="" textlink="">
      <xdr:nvSpPr>
        <xdr:cNvPr id="985215" name="Line 32"/>
        <xdr:cNvSpPr>
          <a:spLocks noChangeShapeType="1"/>
        </xdr:cNvSpPr>
      </xdr:nvSpPr>
      <xdr:spPr bwMode="auto">
        <a:xfrm flipH="1" flipV="1">
          <a:off x="2712720" y="15361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131</xdr:row>
      <xdr:rowOff>106680</xdr:rowOff>
    </xdr:from>
    <xdr:to>
      <xdr:col>1</xdr:col>
      <xdr:colOff>899160</xdr:colOff>
      <xdr:row>132</xdr:row>
      <xdr:rowOff>0</xdr:rowOff>
    </xdr:to>
    <xdr:sp macro="" textlink="">
      <xdr:nvSpPr>
        <xdr:cNvPr id="985216" name="Line 32"/>
        <xdr:cNvSpPr>
          <a:spLocks noChangeShapeType="1"/>
        </xdr:cNvSpPr>
      </xdr:nvSpPr>
      <xdr:spPr bwMode="auto">
        <a:xfrm flipH="1" flipV="1">
          <a:off x="2712720" y="155600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31" name="Line 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632"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633"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34" name="Line 3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35" name="Line 72"/>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636"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637"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63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63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64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64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42" name="Line 204"/>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4643" name="Line 205"/>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44" name="Line 206"/>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4645" name="Line 207"/>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46" name="Line 208"/>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47" name="Line 209"/>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201</xdr:row>
      <xdr:rowOff>0</xdr:rowOff>
    </xdr:from>
    <xdr:to>
      <xdr:col>11</xdr:col>
      <xdr:colOff>22860</xdr:colOff>
      <xdr:row>201</xdr:row>
      <xdr:rowOff>0</xdr:rowOff>
    </xdr:to>
    <xdr:sp macro="" textlink="">
      <xdr:nvSpPr>
        <xdr:cNvPr id="4648" name="Line 210"/>
        <xdr:cNvSpPr>
          <a:spLocks noChangeShapeType="1"/>
        </xdr:cNvSpPr>
      </xdr:nvSpPr>
      <xdr:spPr bwMode="auto">
        <a:xfrm flipH="1">
          <a:off x="1614678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49" name="Line 211"/>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0"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1"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2"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653"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654"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655"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656"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7"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8"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659"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4660" name="Line 10"/>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4661" name="Line 24"/>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4662" name="Line 149"/>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37</xdr:row>
      <xdr:rowOff>0</xdr:rowOff>
    </xdr:from>
    <xdr:to>
      <xdr:col>10</xdr:col>
      <xdr:colOff>7620</xdr:colOff>
      <xdr:row>37</xdr:row>
      <xdr:rowOff>0</xdr:rowOff>
    </xdr:to>
    <xdr:sp macro="" textlink="">
      <xdr:nvSpPr>
        <xdr:cNvPr id="4663" name="Line 163"/>
        <xdr:cNvSpPr>
          <a:spLocks noChangeShapeType="1"/>
        </xdr:cNvSpPr>
      </xdr:nvSpPr>
      <xdr:spPr bwMode="auto">
        <a:xfrm flipH="1">
          <a:off x="15186660" y="416052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664"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665"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666"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667"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66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66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67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67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4672" name="Line 200"/>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4673" name="Line 201"/>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4674" name="Line 202"/>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38</xdr:row>
      <xdr:rowOff>0</xdr:rowOff>
    </xdr:from>
    <xdr:to>
      <xdr:col>10</xdr:col>
      <xdr:colOff>22860</xdr:colOff>
      <xdr:row>39</xdr:row>
      <xdr:rowOff>0</xdr:rowOff>
    </xdr:to>
    <xdr:sp macro="" textlink="">
      <xdr:nvSpPr>
        <xdr:cNvPr id="4675" name="Line 203"/>
        <xdr:cNvSpPr>
          <a:spLocks noChangeShapeType="1"/>
        </xdr:cNvSpPr>
      </xdr:nvSpPr>
      <xdr:spPr bwMode="auto">
        <a:xfrm flipH="1">
          <a:off x="15186660" y="43586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4676"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4677"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4678"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39</xdr:row>
      <xdr:rowOff>0</xdr:rowOff>
    </xdr:from>
    <xdr:to>
      <xdr:col>10</xdr:col>
      <xdr:colOff>22860</xdr:colOff>
      <xdr:row>40</xdr:row>
      <xdr:rowOff>0</xdr:rowOff>
    </xdr:to>
    <xdr:sp macro="" textlink="">
      <xdr:nvSpPr>
        <xdr:cNvPr id="4679"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680"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681"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682"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683"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684"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685"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686"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687"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688"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689"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690"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691"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692"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693"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694"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695"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4696" name="Line 200"/>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4697" name="Line 201"/>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4698" name="Line 202"/>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40</xdr:row>
      <xdr:rowOff>0</xdr:rowOff>
    </xdr:from>
    <xdr:to>
      <xdr:col>14</xdr:col>
      <xdr:colOff>22860</xdr:colOff>
      <xdr:row>41</xdr:row>
      <xdr:rowOff>0</xdr:rowOff>
    </xdr:to>
    <xdr:sp macro="" textlink="">
      <xdr:nvSpPr>
        <xdr:cNvPr id="4699" name="Line 203"/>
        <xdr:cNvSpPr>
          <a:spLocks noChangeShapeType="1"/>
        </xdr:cNvSpPr>
      </xdr:nvSpPr>
      <xdr:spPr bwMode="auto">
        <a:xfrm flipH="1">
          <a:off x="1898142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0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0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0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0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0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0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0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0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70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70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71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71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71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71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71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71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71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71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71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71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472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472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472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472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72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72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72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72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72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72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73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73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73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73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73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73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473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473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473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473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474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474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474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474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4744" name="Line 200"/>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4745" name="Line 201"/>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4746" name="Line 202"/>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41</xdr:row>
      <xdr:rowOff>0</xdr:rowOff>
    </xdr:from>
    <xdr:to>
      <xdr:col>11</xdr:col>
      <xdr:colOff>7620</xdr:colOff>
      <xdr:row>42</xdr:row>
      <xdr:rowOff>0</xdr:rowOff>
    </xdr:to>
    <xdr:sp macro="" textlink="">
      <xdr:nvSpPr>
        <xdr:cNvPr id="4747" name="Line 203"/>
        <xdr:cNvSpPr>
          <a:spLocks noChangeShapeType="1"/>
        </xdr:cNvSpPr>
      </xdr:nvSpPr>
      <xdr:spPr bwMode="auto">
        <a:xfrm flipH="1">
          <a:off x="1614678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748"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749"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750"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751"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752"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753"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4754"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4755"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5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5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5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5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760"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761"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4762"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763"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764"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765"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4766"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767"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768"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769"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4770"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771"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772"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773"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4774"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775"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776"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777"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4778"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779"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780"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781"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782"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783"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784"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785"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786"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4787"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4788"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4789"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4790"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9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9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9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79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95"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96"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97"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4798"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799"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800"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801"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4802"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03"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04"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05"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06"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807"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808"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809"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4810"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11"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12"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13"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14"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815"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816"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817"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4818"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4819"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4820"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4821"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4822"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823"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824"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825"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4826"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827"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828"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829"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4830"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831"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832"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833"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834"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4835" name="Line 10"/>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4836" name="Line 24"/>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4837" name="Line 149"/>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7620</xdr:colOff>
      <xdr:row>59</xdr:row>
      <xdr:rowOff>0</xdr:rowOff>
    </xdr:to>
    <xdr:sp macro="" textlink="">
      <xdr:nvSpPr>
        <xdr:cNvPr id="4838" name="Line 163"/>
        <xdr:cNvSpPr>
          <a:spLocks noChangeShapeType="1"/>
        </xdr:cNvSpPr>
      </xdr:nvSpPr>
      <xdr:spPr bwMode="auto">
        <a:xfrm flipH="1">
          <a:off x="15186660" y="792480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839"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840"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841"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842"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843"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844"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845"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846"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47"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48"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49"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50"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851"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852"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853"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854"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855"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856"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857"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858"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59"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60"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61"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862"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863"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864"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865"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866"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4867"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4868"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4869"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4870"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4871" name="Line 200"/>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4872" name="Line 201"/>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4873" name="Line 202"/>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51</xdr:row>
      <xdr:rowOff>0</xdr:rowOff>
    </xdr:from>
    <xdr:to>
      <xdr:col>12</xdr:col>
      <xdr:colOff>22860</xdr:colOff>
      <xdr:row>52</xdr:row>
      <xdr:rowOff>0</xdr:rowOff>
    </xdr:to>
    <xdr:sp macro="" textlink="">
      <xdr:nvSpPr>
        <xdr:cNvPr id="4874" name="Line 203"/>
        <xdr:cNvSpPr>
          <a:spLocks noChangeShapeType="1"/>
        </xdr:cNvSpPr>
      </xdr:nvSpPr>
      <xdr:spPr bwMode="auto">
        <a:xfrm flipH="1">
          <a:off x="1710690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75"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76"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77"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878"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879"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880"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881"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882"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883"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884"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885"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31</xdr:row>
      <xdr:rowOff>0</xdr:rowOff>
    </xdr:from>
    <xdr:to>
      <xdr:col>14</xdr:col>
      <xdr:colOff>22860</xdr:colOff>
      <xdr:row>32</xdr:row>
      <xdr:rowOff>0</xdr:rowOff>
    </xdr:to>
    <xdr:sp macro="" textlink="">
      <xdr:nvSpPr>
        <xdr:cNvPr id="4886"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4887" name="Line 200"/>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4888" name="Line 201"/>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4889" name="Line 202"/>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56</xdr:row>
      <xdr:rowOff>0</xdr:rowOff>
    </xdr:from>
    <xdr:to>
      <xdr:col>14</xdr:col>
      <xdr:colOff>22860</xdr:colOff>
      <xdr:row>57</xdr:row>
      <xdr:rowOff>0</xdr:rowOff>
    </xdr:to>
    <xdr:sp macro="" textlink="">
      <xdr:nvSpPr>
        <xdr:cNvPr id="4890" name="Line 203"/>
        <xdr:cNvSpPr>
          <a:spLocks noChangeShapeType="1"/>
        </xdr:cNvSpPr>
      </xdr:nvSpPr>
      <xdr:spPr bwMode="auto">
        <a:xfrm flipH="1">
          <a:off x="1898142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4891" name="Line 200"/>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4892" name="Line 201"/>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4893" name="Line 202"/>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53</xdr:row>
      <xdr:rowOff>0</xdr:rowOff>
    </xdr:from>
    <xdr:to>
      <xdr:col>14</xdr:col>
      <xdr:colOff>22860</xdr:colOff>
      <xdr:row>54</xdr:row>
      <xdr:rowOff>0</xdr:rowOff>
    </xdr:to>
    <xdr:sp macro="" textlink="">
      <xdr:nvSpPr>
        <xdr:cNvPr id="4894" name="Line 203"/>
        <xdr:cNvSpPr>
          <a:spLocks noChangeShapeType="1"/>
        </xdr:cNvSpPr>
      </xdr:nvSpPr>
      <xdr:spPr bwMode="auto">
        <a:xfrm flipH="1">
          <a:off x="1898142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95"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96"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97"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898"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899"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900"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901"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4902"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03"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04"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05"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06"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4907"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4908"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4909"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4910"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4911"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4912"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4913"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4914"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915"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916"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917"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4918"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919"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920"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921"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4922"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923"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924"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925"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4926"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927"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928"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929"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4930"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931"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932"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933"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4934"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935"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936"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937"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4938"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939"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940"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941"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4942"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943"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944"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945"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4946"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4947"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4948"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4949"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4950"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51"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52"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53"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4954"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55" name="Line 9"/>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4956" name="Line 10"/>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57" name="Line 19"/>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58" name="Line 23"/>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4959" name="Line 24"/>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60" name="Line 26"/>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61" name="Line 14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4962" name="Line 149"/>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4963" name="Line 153"/>
        <xdr:cNvSpPr>
          <a:spLocks noChangeShapeType="1"/>
        </xdr:cNvSpPr>
      </xdr:nvSpPr>
      <xdr:spPr bwMode="auto">
        <a:xfrm flipH="1">
          <a:off x="151866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68</xdr:row>
      <xdr:rowOff>0</xdr:rowOff>
    </xdr:from>
    <xdr:to>
      <xdr:col>10</xdr:col>
      <xdr:colOff>22860</xdr:colOff>
      <xdr:row>68</xdr:row>
      <xdr:rowOff>0</xdr:rowOff>
    </xdr:to>
    <xdr:sp macro="" textlink="">
      <xdr:nvSpPr>
        <xdr:cNvPr id="4964" name="Line 155"/>
        <xdr:cNvSpPr>
          <a:spLocks noChangeShapeType="1"/>
        </xdr:cNvSpPr>
      </xdr:nvSpPr>
      <xdr:spPr bwMode="auto">
        <a:xfrm flipH="1">
          <a:off x="15186660" y="91135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65" name="Line 15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66" name="Line 162"/>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4967" name="Line 163"/>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68" name="Line 165"/>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69" name="Line 198"/>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70" name="Line 19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71"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72"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73"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4974"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75" name="Line 9"/>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4976" name="Line 10"/>
        <xdr:cNvSpPr>
          <a:spLocks noChangeShapeType="1"/>
        </xdr:cNvSpPr>
      </xdr:nvSpPr>
      <xdr:spPr bwMode="auto">
        <a:xfrm flipH="1">
          <a:off x="1614678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77" name="Line 19"/>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78" name="Line 23"/>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4979" name="Line 24"/>
        <xdr:cNvSpPr>
          <a:spLocks noChangeShapeType="1"/>
        </xdr:cNvSpPr>
      </xdr:nvSpPr>
      <xdr:spPr bwMode="auto">
        <a:xfrm flipH="1">
          <a:off x="1614678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80" name="Line 26"/>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81" name="Line 14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4982" name="Line 149"/>
        <xdr:cNvSpPr>
          <a:spLocks noChangeShapeType="1"/>
        </xdr:cNvSpPr>
      </xdr:nvSpPr>
      <xdr:spPr bwMode="auto">
        <a:xfrm flipH="1">
          <a:off x="1614678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4983" name="Line 153"/>
        <xdr:cNvSpPr>
          <a:spLocks noChangeShapeType="1"/>
        </xdr:cNvSpPr>
      </xdr:nvSpPr>
      <xdr:spPr bwMode="auto">
        <a:xfrm flipH="1">
          <a:off x="151866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22860</xdr:colOff>
      <xdr:row>92</xdr:row>
      <xdr:rowOff>0</xdr:rowOff>
    </xdr:to>
    <xdr:sp macro="" textlink="">
      <xdr:nvSpPr>
        <xdr:cNvPr id="4984" name="Line 155"/>
        <xdr:cNvSpPr>
          <a:spLocks noChangeShapeType="1"/>
        </xdr:cNvSpPr>
      </xdr:nvSpPr>
      <xdr:spPr bwMode="auto">
        <a:xfrm flipH="1">
          <a:off x="15186660" y="132740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85" name="Line 15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86" name="Line 162"/>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67</xdr:row>
      <xdr:rowOff>0</xdr:rowOff>
    </xdr:from>
    <xdr:to>
      <xdr:col>11</xdr:col>
      <xdr:colOff>22860</xdr:colOff>
      <xdr:row>67</xdr:row>
      <xdr:rowOff>0</xdr:rowOff>
    </xdr:to>
    <xdr:sp macro="" textlink="">
      <xdr:nvSpPr>
        <xdr:cNvPr id="4987" name="Line 163"/>
        <xdr:cNvSpPr>
          <a:spLocks noChangeShapeType="1"/>
        </xdr:cNvSpPr>
      </xdr:nvSpPr>
      <xdr:spPr bwMode="auto">
        <a:xfrm flipH="1">
          <a:off x="1614678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88" name="Line 165"/>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89" name="Line 198"/>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90" name="Line 19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91"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4992"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93"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4994"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4995" name="Line 14"/>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4996" name="Line 16"/>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4997" name="Line 217"/>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22860</xdr:colOff>
      <xdr:row>106</xdr:row>
      <xdr:rowOff>0</xdr:rowOff>
    </xdr:to>
    <xdr:sp macro="" textlink="">
      <xdr:nvSpPr>
        <xdr:cNvPr id="4998" name="Line 219"/>
        <xdr:cNvSpPr>
          <a:spLocks noChangeShapeType="1"/>
        </xdr:cNvSpPr>
      </xdr:nvSpPr>
      <xdr:spPr bwMode="auto">
        <a:xfrm flipH="1">
          <a:off x="15186660" y="14264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4999"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000"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01"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02"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03"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04"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005"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006"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07" name="Line 9"/>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5008" name="Line 10"/>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09" name="Line 19"/>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10" name="Line 23"/>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93</xdr:row>
      <xdr:rowOff>0</xdr:rowOff>
    </xdr:from>
    <xdr:to>
      <xdr:col>11</xdr:col>
      <xdr:colOff>22860</xdr:colOff>
      <xdr:row>93</xdr:row>
      <xdr:rowOff>0</xdr:rowOff>
    </xdr:to>
    <xdr:sp macro="" textlink="">
      <xdr:nvSpPr>
        <xdr:cNvPr id="5011" name="Line 24"/>
        <xdr:cNvSpPr>
          <a:spLocks noChangeShapeType="1"/>
        </xdr:cNvSpPr>
      </xdr:nvSpPr>
      <xdr:spPr bwMode="auto">
        <a:xfrm flipH="1">
          <a:off x="1614678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12" name="Line 26"/>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5013" name="Line 42"/>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5014" name="Line 44"/>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5015" name="Line 76"/>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72</xdr:row>
      <xdr:rowOff>0</xdr:rowOff>
    </xdr:to>
    <xdr:sp macro="" textlink="">
      <xdr:nvSpPr>
        <xdr:cNvPr id="5016" name="Line 78"/>
        <xdr:cNvSpPr>
          <a:spLocks noChangeShapeType="1"/>
        </xdr:cNvSpPr>
      </xdr:nvSpPr>
      <xdr:spPr bwMode="auto">
        <a:xfrm flipH="1">
          <a:off x="15186660" y="990600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17" name="Line 14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5018" name="Line 149"/>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5019" name="Line 153"/>
        <xdr:cNvSpPr>
          <a:spLocks noChangeShapeType="1"/>
        </xdr:cNvSpPr>
      </xdr:nvSpPr>
      <xdr:spPr bwMode="auto">
        <a:xfrm flipH="1">
          <a:off x="151866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73</xdr:row>
      <xdr:rowOff>0</xdr:rowOff>
    </xdr:from>
    <xdr:to>
      <xdr:col>10</xdr:col>
      <xdr:colOff>30480</xdr:colOff>
      <xdr:row>73</xdr:row>
      <xdr:rowOff>0</xdr:rowOff>
    </xdr:to>
    <xdr:sp macro="" textlink="">
      <xdr:nvSpPr>
        <xdr:cNvPr id="5020" name="Line 155"/>
        <xdr:cNvSpPr>
          <a:spLocks noChangeShapeType="1"/>
        </xdr:cNvSpPr>
      </xdr:nvSpPr>
      <xdr:spPr bwMode="auto">
        <a:xfrm flipH="1">
          <a:off x="15186660" y="105003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1" name="Line 15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2" name="Line 162"/>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87</xdr:row>
      <xdr:rowOff>0</xdr:rowOff>
    </xdr:from>
    <xdr:to>
      <xdr:col>11</xdr:col>
      <xdr:colOff>22860</xdr:colOff>
      <xdr:row>87</xdr:row>
      <xdr:rowOff>0</xdr:rowOff>
    </xdr:to>
    <xdr:sp macro="" textlink="">
      <xdr:nvSpPr>
        <xdr:cNvPr id="5023" name="Line 163"/>
        <xdr:cNvSpPr>
          <a:spLocks noChangeShapeType="1"/>
        </xdr:cNvSpPr>
      </xdr:nvSpPr>
      <xdr:spPr bwMode="auto">
        <a:xfrm flipH="1">
          <a:off x="1614678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4" name="Line 165"/>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5" name="Line 198"/>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6" name="Line 19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27" name="Line 10"/>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28" name="Line 24"/>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29" name="Line 14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30" name="Line 163"/>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31" name="Line 9"/>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5032" name="Line 10"/>
        <xdr:cNvSpPr>
          <a:spLocks noChangeShapeType="1"/>
        </xdr:cNvSpPr>
      </xdr:nvSpPr>
      <xdr:spPr bwMode="auto">
        <a:xfrm flipH="1">
          <a:off x="1614678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33" name="Line 19"/>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34" name="Line 23"/>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81</xdr:row>
      <xdr:rowOff>0</xdr:rowOff>
    </xdr:from>
    <xdr:to>
      <xdr:col>11</xdr:col>
      <xdr:colOff>22860</xdr:colOff>
      <xdr:row>81</xdr:row>
      <xdr:rowOff>0</xdr:rowOff>
    </xdr:to>
    <xdr:sp macro="" textlink="">
      <xdr:nvSpPr>
        <xdr:cNvPr id="5035" name="Line 24"/>
        <xdr:cNvSpPr>
          <a:spLocks noChangeShapeType="1"/>
        </xdr:cNvSpPr>
      </xdr:nvSpPr>
      <xdr:spPr bwMode="auto">
        <a:xfrm flipH="1">
          <a:off x="1614678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36" name="Line 26"/>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5037" name="Line 42"/>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5038" name="Line 44"/>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5039" name="Line 76"/>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72</xdr:row>
      <xdr:rowOff>0</xdr:rowOff>
    </xdr:from>
    <xdr:to>
      <xdr:col>10</xdr:col>
      <xdr:colOff>30480</xdr:colOff>
      <xdr:row>76</xdr:row>
      <xdr:rowOff>0</xdr:rowOff>
    </xdr:to>
    <xdr:sp macro="" textlink="">
      <xdr:nvSpPr>
        <xdr:cNvPr id="5040" name="Line 78"/>
        <xdr:cNvSpPr>
          <a:spLocks noChangeShapeType="1"/>
        </xdr:cNvSpPr>
      </xdr:nvSpPr>
      <xdr:spPr bwMode="auto">
        <a:xfrm flipH="1">
          <a:off x="15186660" y="10302240"/>
          <a:ext cx="30480" cy="3962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41" name="Line 14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5042" name="Line 149"/>
        <xdr:cNvSpPr>
          <a:spLocks noChangeShapeType="1"/>
        </xdr:cNvSpPr>
      </xdr:nvSpPr>
      <xdr:spPr bwMode="auto">
        <a:xfrm flipH="1">
          <a:off x="1614678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5043" name="Line 153"/>
        <xdr:cNvSpPr>
          <a:spLocks noChangeShapeType="1"/>
        </xdr:cNvSpPr>
      </xdr:nvSpPr>
      <xdr:spPr bwMode="auto">
        <a:xfrm flipH="1">
          <a:off x="151866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92</xdr:row>
      <xdr:rowOff>0</xdr:rowOff>
    </xdr:from>
    <xdr:to>
      <xdr:col>10</xdr:col>
      <xdr:colOff>30480</xdr:colOff>
      <xdr:row>92</xdr:row>
      <xdr:rowOff>0</xdr:rowOff>
    </xdr:to>
    <xdr:sp macro="" textlink="">
      <xdr:nvSpPr>
        <xdr:cNvPr id="5044" name="Line 155"/>
        <xdr:cNvSpPr>
          <a:spLocks noChangeShapeType="1"/>
        </xdr:cNvSpPr>
      </xdr:nvSpPr>
      <xdr:spPr bwMode="auto">
        <a:xfrm flipH="1">
          <a:off x="15186660" y="132740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45" name="Line 15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46" name="Line 162"/>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70</xdr:row>
      <xdr:rowOff>0</xdr:rowOff>
    </xdr:from>
    <xdr:to>
      <xdr:col>11</xdr:col>
      <xdr:colOff>22860</xdr:colOff>
      <xdr:row>70</xdr:row>
      <xdr:rowOff>0</xdr:rowOff>
    </xdr:to>
    <xdr:sp macro="" textlink="">
      <xdr:nvSpPr>
        <xdr:cNvPr id="5047" name="Line 163"/>
        <xdr:cNvSpPr>
          <a:spLocks noChangeShapeType="1"/>
        </xdr:cNvSpPr>
      </xdr:nvSpPr>
      <xdr:spPr bwMode="auto">
        <a:xfrm flipH="1">
          <a:off x="1614678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48" name="Line 165"/>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49" name="Line 198"/>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50" name="Line 19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51" name="Line 10"/>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52" name="Line 24"/>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53" name="Line 14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54" name="Line 163"/>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5055" name="Line 14"/>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5056" name="Line 16"/>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5057" name="Line 217"/>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106</xdr:row>
      <xdr:rowOff>0</xdr:rowOff>
    </xdr:from>
    <xdr:to>
      <xdr:col>10</xdr:col>
      <xdr:colOff>30480</xdr:colOff>
      <xdr:row>106</xdr:row>
      <xdr:rowOff>0</xdr:rowOff>
    </xdr:to>
    <xdr:sp macro="" textlink="">
      <xdr:nvSpPr>
        <xdr:cNvPr id="5058" name="Line 219"/>
        <xdr:cNvSpPr>
          <a:spLocks noChangeShapeType="1"/>
        </xdr:cNvSpPr>
      </xdr:nvSpPr>
      <xdr:spPr bwMode="auto">
        <a:xfrm flipH="1">
          <a:off x="15186660" y="142646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59" name="Line 10"/>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30480</xdr:colOff>
      <xdr:row>93</xdr:row>
      <xdr:rowOff>0</xdr:rowOff>
    </xdr:to>
    <xdr:sp macro="" textlink="">
      <xdr:nvSpPr>
        <xdr:cNvPr id="5060" name="Line 24"/>
        <xdr:cNvSpPr>
          <a:spLocks noChangeShapeType="1"/>
        </xdr:cNvSpPr>
      </xdr:nvSpPr>
      <xdr:spPr bwMode="auto">
        <a:xfrm flipH="1">
          <a:off x="15186660" y="1347216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61" name="Line 149"/>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30480</xdr:colOff>
      <xdr:row>87</xdr:row>
      <xdr:rowOff>0</xdr:rowOff>
    </xdr:to>
    <xdr:sp macro="" textlink="">
      <xdr:nvSpPr>
        <xdr:cNvPr id="5062" name="Line 163"/>
        <xdr:cNvSpPr>
          <a:spLocks noChangeShapeType="1"/>
        </xdr:cNvSpPr>
      </xdr:nvSpPr>
      <xdr:spPr bwMode="auto">
        <a:xfrm flipH="1">
          <a:off x="15186660" y="1228344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63" name="Line 10"/>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30480</xdr:colOff>
      <xdr:row>81</xdr:row>
      <xdr:rowOff>0</xdr:rowOff>
    </xdr:to>
    <xdr:sp macro="" textlink="">
      <xdr:nvSpPr>
        <xdr:cNvPr id="5064" name="Line 24"/>
        <xdr:cNvSpPr>
          <a:spLocks noChangeShapeType="1"/>
        </xdr:cNvSpPr>
      </xdr:nvSpPr>
      <xdr:spPr bwMode="auto">
        <a:xfrm flipH="1">
          <a:off x="15186660" y="1109472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65" name="Line 149"/>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30480</xdr:colOff>
      <xdr:row>70</xdr:row>
      <xdr:rowOff>0</xdr:rowOff>
    </xdr:to>
    <xdr:sp macro="" textlink="">
      <xdr:nvSpPr>
        <xdr:cNvPr id="5066" name="Line 163"/>
        <xdr:cNvSpPr>
          <a:spLocks noChangeShapeType="1"/>
        </xdr:cNvSpPr>
      </xdr:nvSpPr>
      <xdr:spPr bwMode="auto">
        <a:xfrm flipH="1">
          <a:off x="15186660" y="9906000"/>
          <a:ext cx="3048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067"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068"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69"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70"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71"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72"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073"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074"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075"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076"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77"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078"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79"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080"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5081"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5082"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3"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4"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5"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6"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7"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8"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89"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0"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1"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2"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3"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4"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5"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6"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7"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098"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5099" name="Line 205"/>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5100" name="Line 207"/>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201</xdr:row>
      <xdr:rowOff>0</xdr:rowOff>
    </xdr:from>
    <xdr:to>
      <xdr:col>10</xdr:col>
      <xdr:colOff>22860</xdr:colOff>
      <xdr:row>201</xdr:row>
      <xdr:rowOff>0</xdr:rowOff>
    </xdr:to>
    <xdr:sp macro="" textlink="">
      <xdr:nvSpPr>
        <xdr:cNvPr id="5101" name="Line 210"/>
        <xdr:cNvSpPr>
          <a:spLocks noChangeShapeType="1"/>
        </xdr:cNvSpPr>
      </xdr:nvSpPr>
      <xdr:spPr bwMode="auto">
        <a:xfrm flipH="1">
          <a:off x="15186660" y="249326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02"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03"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04"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05"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06"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07"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08"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09"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10"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11"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12"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13"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114"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115"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116"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117"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1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1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2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2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2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2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2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2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2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2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2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2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3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3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3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3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3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3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3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3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13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13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14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14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14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14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14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14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14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14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14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14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15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15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15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15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15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15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15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15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15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15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16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16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162"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163"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164"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165"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6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6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6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6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70"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71"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72"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173"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74"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75"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76"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177"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78"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79"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80"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181"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8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8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8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18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8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8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8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18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9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9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9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19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9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9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9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19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9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19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20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20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0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0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0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0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20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20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20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20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21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21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21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21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1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1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1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1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18"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19"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20"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21"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2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2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2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2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26"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27"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28"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29"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3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3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3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3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34"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35"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36"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37"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238"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239"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240"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241"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242"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243"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244"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245"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4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4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4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4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50"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51"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52"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53"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25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25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25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25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258"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259"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260"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261"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262"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263"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264"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265"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66"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67"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68"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69"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7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7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7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27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74"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75"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76"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277"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78"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79"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80"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281"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82"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83"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84"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285"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8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8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8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28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90"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91"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92"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293"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9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9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9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29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98"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299"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300"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301"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302"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303"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304"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305"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306"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307"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308"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309"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310" name="Line 10"/>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311" name="Line 24"/>
        <xdr:cNvSpPr>
          <a:spLocks noChangeShapeType="1"/>
        </xdr:cNvSpPr>
      </xdr:nvSpPr>
      <xdr:spPr bwMode="auto">
        <a:xfrm flipH="1">
          <a:off x="15186660" y="108966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312" name="Line 149"/>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67</xdr:row>
      <xdr:rowOff>0</xdr:rowOff>
    </xdr:from>
    <xdr:to>
      <xdr:col>10</xdr:col>
      <xdr:colOff>22860</xdr:colOff>
      <xdr:row>67</xdr:row>
      <xdr:rowOff>0</xdr:rowOff>
    </xdr:to>
    <xdr:sp macro="" textlink="">
      <xdr:nvSpPr>
        <xdr:cNvPr id="5313" name="Line 163"/>
        <xdr:cNvSpPr>
          <a:spLocks noChangeShapeType="1"/>
        </xdr:cNvSpPr>
      </xdr:nvSpPr>
      <xdr:spPr bwMode="auto">
        <a:xfrm flipH="1">
          <a:off x="15186660" y="89154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314" name="Line 10"/>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93</xdr:row>
      <xdr:rowOff>0</xdr:rowOff>
    </xdr:from>
    <xdr:to>
      <xdr:col>10</xdr:col>
      <xdr:colOff>22860</xdr:colOff>
      <xdr:row>93</xdr:row>
      <xdr:rowOff>0</xdr:rowOff>
    </xdr:to>
    <xdr:sp macro="" textlink="">
      <xdr:nvSpPr>
        <xdr:cNvPr id="5315" name="Line 24"/>
        <xdr:cNvSpPr>
          <a:spLocks noChangeShapeType="1"/>
        </xdr:cNvSpPr>
      </xdr:nvSpPr>
      <xdr:spPr bwMode="auto">
        <a:xfrm flipH="1">
          <a:off x="15186660" y="13472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316" name="Line 149"/>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87</xdr:row>
      <xdr:rowOff>0</xdr:rowOff>
    </xdr:from>
    <xdr:to>
      <xdr:col>10</xdr:col>
      <xdr:colOff>22860</xdr:colOff>
      <xdr:row>87</xdr:row>
      <xdr:rowOff>0</xdr:rowOff>
    </xdr:to>
    <xdr:sp macro="" textlink="">
      <xdr:nvSpPr>
        <xdr:cNvPr id="5317" name="Line 163"/>
        <xdr:cNvSpPr>
          <a:spLocks noChangeShapeType="1"/>
        </xdr:cNvSpPr>
      </xdr:nvSpPr>
      <xdr:spPr bwMode="auto">
        <a:xfrm flipH="1">
          <a:off x="15186660" y="1228344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318" name="Line 10"/>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81</xdr:row>
      <xdr:rowOff>0</xdr:rowOff>
    </xdr:from>
    <xdr:to>
      <xdr:col>10</xdr:col>
      <xdr:colOff>22860</xdr:colOff>
      <xdr:row>81</xdr:row>
      <xdr:rowOff>0</xdr:rowOff>
    </xdr:to>
    <xdr:sp macro="" textlink="">
      <xdr:nvSpPr>
        <xdr:cNvPr id="5319" name="Line 24"/>
        <xdr:cNvSpPr>
          <a:spLocks noChangeShapeType="1"/>
        </xdr:cNvSpPr>
      </xdr:nvSpPr>
      <xdr:spPr bwMode="auto">
        <a:xfrm flipH="1">
          <a:off x="15186660" y="1109472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5320" name="Line 149"/>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70</xdr:row>
      <xdr:rowOff>0</xdr:rowOff>
    </xdr:from>
    <xdr:to>
      <xdr:col>10</xdr:col>
      <xdr:colOff>22860</xdr:colOff>
      <xdr:row>70</xdr:row>
      <xdr:rowOff>0</xdr:rowOff>
    </xdr:to>
    <xdr:sp macro="" textlink="">
      <xdr:nvSpPr>
        <xdr:cNvPr id="5321" name="Line 163"/>
        <xdr:cNvSpPr>
          <a:spLocks noChangeShapeType="1"/>
        </xdr:cNvSpPr>
      </xdr:nvSpPr>
      <xdr:spPr bwMode="auto">
        <a:xfrm flipH="1">
          <a:off x="15186660" y="990600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2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33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338"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339"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340"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341"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5342" name="Line 1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5343" name="Line 24"/>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5344" name="Line 149"/>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7620</xdr:colOff>
      <xdr:row>40</xdr:row>
      <xdr:rowOff>0</xdr:rowOff>
    </xdr:to>
    <xdr:sp macro="" textlink="">
      <xdr:nvSpPr>
        <xdr:cNvPr id="5345" name="Line 16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346"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347"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348"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349"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350"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351"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352"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353"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5354"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5355"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5356"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22860</xdr:colOff>
      <xdr:row>42</xdr:row>
      <xdr:rowOff>0</xdr:rowOff>
    </xdr:to>
    <xdr:sp macro="" textlink="">
      <xdr:nvSpPr>
        <xdr:cNvPr id="5357"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5358"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5359"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5360"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42</xdr:row>
      <xdr:rowOff>0</xdr:rowOff>
    </xdr:from>
    <xdr:to>
      <xdr:col>10</xdr:col>
      <xdr:colOff>22860</xdr:colOff>
      <xdr:row>43</xdr:row>
      <xdr:rowOff>0</xdr:rowOff>
    </xdr:to>
    <xdr:sp macro="" textlink="">
      <xdr:nvSpPr>
        <xdr:cNvPr id="5361"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362"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363"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364"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365"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366"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367"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368"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369"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370"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371"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372"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373"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374"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375"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376"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377"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5378" name="Line 200"/>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5379" name="Line 201"/>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5380" name="Line 202"/>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43</xdr:row>
      <xdr:rowOff>0</xdr:rowOff>
    </xdr:from>
    <xdr:to>
      <xdr:col>14</xdr:col>
      <xdr:colOff>22860</xdr:colOff>
      <xdr:row>44</xdr:row>
      <xdr:rowOff>0</xdr:rowOff>
    </xdr:to>
    <xdr:sp macro="" textlink="">
      <xdr:nvSpPr>
        <xdr:cNvPr id="5381" name="Line 203"/>
        <xdr:cNvSpPr>
          <a:spLocks noChangeShapeType="1"/>
        </xdr:cNvSpPr>
      </xdr:nvSpPr>
      <xdr:spPr bwMode="auto">
        <a:xfrm flipH="1">
          <a:off x="1898142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382"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383"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384"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385"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386"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387"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388"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389"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390"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391"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392"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393"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394"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395"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396"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397"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398"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399"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00"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01"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5402" name="Line 200"/>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5403" name="Line 201"/>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5404" name="Line 202"/>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5405" name="Line 203"/>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06"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07"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08"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09"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10"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11"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12"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13"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414" name="Line 200"/>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415" name="Line 201"/>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416" name="Line 202"/>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417" name="Line 203"/>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5418" name="Line 200"/>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5419" name="Line 201"/>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5420" name="Line 202"/>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35</xdr:row>
      <xdr:rowOff>0</xdr:rowOff>
    </xdr:from>
    <xdr:to>
      <xdr:col>14</xdr:col>
      <xdr:colOff>22860</xdr:colOff>
      <xdr:row>36</xdr:row>
      <xdr:rowOff>0</xdr:rowOff>
    </xdr:to>
    <xdr:sp macro="" textlink="">
      <xdr:nvSpPr>
        <xdr:cNvPr id="5421" name="Line 203"/>
        <xdr:cNvSpPr>
          <a:spLocks noChangeShapeType="1"/>
        </xdr:cNvSpPr>
      </xdr:nvSpPr>
      <xdr:spPr bwMode="auto">
        <a:xfrm flipH="1">
          <a:off x="1898142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5422" name="Line 200"/>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5423" name="Line 201"/>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5424" name="Line 202"/>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36</xdr:row>
      <xdr:rowOff>0</xdr:rowOff>
    </xdr:from>
    <xdr:to>
      <xdr:col>14</xdr:col>
      <xdr:colOff>22860</xdr:colOff>
      <xdr:row>37</xdr:row>
      <xdr:rowOff>0</xdr:rowOff>
    </xdr:to>
    <xdr:sp macro="" textlink="">
      <xdr:nvSpPr>
        <xdr:cNvPr id="5425" name="Line 203"/>
        <xdr:cNvSpPr>
          <a:spLocks noChangeShapeType="1"/>
        </xdr:cNvSpPr>
      </xdr:nvSpPr>
      <xdr:spPr bwMode="auto">
        <a:xfrm flipH="1">
          <a:off x="1898142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5426" name="Line 200"/>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5427" name="Line 201"/>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5428" name="Line 202"/>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44</xdr:row>
      <xdr:rowOff>0</xdr:rowOff>
    </xdr:from>
    <xdr:to>
      <xdr:col>11</xdr:col>
      <xdr:colOff>7620</xdr:colOff>
      <xdr:row>45</xdr:row>
      <xdr:rowOff>0</xdr:rowOff>
    </xdr:to>
    <xdr:sp macro="" textlink="">
      <xdr:nvSpPr>
        <xdr:cNvPr id="5429" name="Line 203"/>
        <xdr:cNvSpPr>
          <a:spLocks noChangeShapeType="1"/>
        </xdr:cNvSpPr>
      </xdr:nvSpPr>
      <xdr:spPr bwMode="auto">
        <a:xfrm flipH="1">
          <a:off x="1614678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30"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31"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32"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33"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434"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435"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436"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437"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438"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439"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440"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441"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442"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443"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444"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445"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446"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447"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448"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5449"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450"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451"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452"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453"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54"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55"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56"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57"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5458"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5459"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5460"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5461"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462"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463"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464"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465"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66"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67"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68"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5469"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470"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471"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472"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5473"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474"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475"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476"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477"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78"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79"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80"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5481"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82"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83"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84"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485"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86"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87"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88"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5489"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5490" name="Line 200"/>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5491" name="Line 201"/>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5492" name="Line 202"/>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5493" name="Line 203"/>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494"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495"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496"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5497"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98"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499"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500"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5501"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02"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03"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04"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05"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10"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11"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12"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13"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14"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15"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16"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17"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18"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19"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20"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21"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22"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23"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24"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25"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26"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27"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28"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29"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53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53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53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53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534"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535"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536"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537"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5538" name="Line 200"/>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5539" name="Line 201"/>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5540" name="Line 202"/>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5541" name="Line 203"/>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542"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543"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544"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545"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546"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547"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548"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549"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550"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551"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552"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553"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554" name="Line 200"/>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555" name="Line 201"/>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556" name="Line 202"/>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34</xdr:row>
      <xdr:rowOff>0</xdr:rowOff>
    </xdr:from>
    <xdr:to>
      <xdr:col>14</xdr:col>
      <xdr:colOff>22860</xdr:colOff>
      <xdr:row>35</xdr:row>
      <xdr:rowOff>0</xdr:rowOff>
    </xdr:to>
    <xdr:sp macro="" textlink="">
      <xdr:nvSpPr>
        <xdr:cNvPr id="5557" name="Line 203"/>
        <xdr:cNvSpPr>
          <a:spLocks noChangeShapeType="1"/>
        </xdr:cNvSpPr>
      </xdr:nvSpPr>
      <xdr:spPr bwMode="auto">
        <a:xfrm flipH="1">
          <a:off x="1898142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5558" name="Line 200"/>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5559" name="Line 201"/>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5560" name="Line 202"/>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60</xdr:row>
      <xdr:rowOff>0</xdr:rowOff>
    </xdr:from>
    <xdr:to>
      <xdr:col>14</xdr:col>
      <xdr:colOff>22860</xdr:colOff>
      <xdr:row>61</xdr:row>
      <xdr:rowOff>0</xdr:rowOff>
    </xdr:to>
    <xdr:sp macro="" textlink="">
      <xdr:nvSpPr>
        <xdr:cNvPr id="5561" name="Line 203"/>
        <xdr:cNvSpPr>
          <a:spLocks noChangeShapeType="1"/>
        </xdr:cNvSpPr>
      </xdr:nvSpPr>
      <xdr:spPr bwMode="auto">
        <a:xfrm flipH="1">
          <a:off x="1898142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5562" name="Line 200"/>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5563" name="Line 201"/>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5564" name="Line 202"/>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57</xdr:row>
      <xdr:rowOff>0</xdr:rowOff>
    </xdr:from>
    <xdr:to>
      <xdr:col>14</xdr:col>
      <xdr:colOff>22860</xdr:colOff>
      <xdr:row>58</xdr:row>
      <xdr:rowOff>0</xdr:rowOff>
    </xdr:to>
    <xdr:sp macro="" textlink="">
      <xdr:nvSpPr>
        <xdr:cNvPr id="5565" name="Line 203"/>
        <xdr:cNvSpPr>
          <a:spLocks noChangeShapeType="1"/>
        </xdr:cNvSpPr>
      </xdr:nvSpPr>
      <xdr:spPr bwMode="auto">
        <a:xfrm flipH="1">
          <a:off x="1898142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66"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67"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68"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69"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70"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71"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72"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5573"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74"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75"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76"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577"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5578"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5579"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5580"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5581"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58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58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58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58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86"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87"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88"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589"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90"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91"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92"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5593"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94"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95"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96"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5597"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98"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599"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600"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601"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602"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603"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604"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5605"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606"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607"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608"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5609"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610"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611"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612"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5613"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614"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615"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616"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5617"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5618" name="Line 200"/>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5619" name="Line 201"/>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5620" name="Line 202"/>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5621" name="Line 203"/>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622"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623"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624"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5625"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26"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27"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28"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29"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0"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1"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2"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3"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4"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5"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6"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7"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3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4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564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642"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643"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644"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645"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646"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647"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648"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649"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650"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651"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652"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653"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654" name="Line 200"/>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655" name="Line 201"/>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656" name="Line 202"/>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40</xdr:row>
      <xdr:rowOff>0</xdr:rowOff>
    </xdr:from>
    <xdr:to>
      <xdr:col>13</xdr:col>
      <xdr:colOff>22860</xdr:colOff>
      <xdr:row>41</xdr:row>
      <xdr:rowOff>0</xdr:rowOff>
    </xdr:to>
    <xdr:sp macro="" textlink="">
      <xdr:nvSpPr>
        <xdr:cNvPr id="5657" name="Line 203"/>
        <xdr:cNvSpPr>
          <a:spLocks noChangeShapeType="1"/>
        </xdr:cNvSpPr>
      </xdr:nvSpPr>
      <xdr:spPr bwMode="auto">
        <a:xfrm flipH="1">
          <a:off x="180441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65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65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66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66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66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66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66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66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66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66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66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66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67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67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67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67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67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67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67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67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67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67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68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68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68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68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68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68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68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68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68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68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69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69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69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69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69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69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69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569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69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69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70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570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702" name="Line 200"/>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703" name="Line 201"/>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704" name="Line 202"/>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41</xdr:row>
      <xdr:rowOff>0</xdr:rowOff>
    </xdr:from>
    <xdr:to>
      <xdr:col>10</xdr:col>
      <xdr:colOff>7620</xdr:colOff>
      <xdr:row>42</xdr:row>
      <xdr:rowOff>0</xdr:rowOff>
    </xdr:to>
    <xdr:sp macro="" textlink="">
      <xdr:nvSpPr>
        <xdr:cNvPr id="5705" name="Line 203"/>
        <xdr:cNvSpPr>
          <a:spLocks noChangeShapeType="1"/>
        </xdr:cNvSpPr>
      </xdr:nvSpPr>
      <xdr:spPr bwMode="auto">
        <a:xfrm flipH="1">
          <a:off x="15186660" y="4556760"/>
          <a:ext cx="762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0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0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0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0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710"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711"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712"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713"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714"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715"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716"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717"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718"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719"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720"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721"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2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2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2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2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2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2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2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72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73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73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73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73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3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3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3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3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73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73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74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74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4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4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4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4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74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74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74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74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75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75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75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75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5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5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5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75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758"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759"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760"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761"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76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76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76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76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766"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767"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768"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769"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7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7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7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77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774"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775"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776"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777"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778"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779"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780"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781"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782" name="Line 200"/>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783" name="Line 201"/>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784" name="Line 202"/>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51</xdr:row>
      <xdr:rowOff>0</xdr:rowOff>
    </xdr:from>
    <xdr:to>
      <xdr:col>11</xdr:col>
      <xdr:colOff>22860</xdr:colOff>
      <xdr:row>52</xdr:row>
      <xdr:rowOff>0</xdr:rowOff>
    </xdr:to>
    <xdr:sp macro="" textlink="">
      <xdr:nvSpPr>
        <xdr:cNvPr id="5785" name="Line 203"/>
        <xdr:cNvSpPr>
          <a:spLocks noChangeShapeType="1"/>
        </xdr:cNvSpPr>
      </xdr:nvSpPr>
      <xdr:spPr bwMode="auto">
        <a:xfrm flipH="1">
          <a:off x="1614678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8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8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8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78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790"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791"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792"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793"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79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79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79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31</xdr:row>
      <xdr:rowOff>0</xdr:rowOff>
    </xdr:from>
    <xdr:to>
      <xdr:col>13</xdr:col>
      <xdr:colOff>22860</xdr:colOff>
      <xdr:row>32</xdr:row>
      <xdr:rowOff>0</xdr:rowOff>
    </xdr:to>
    <xdr:sp macro="" textlink="">
      <xdr:nvSpPr>
        <xdr:cNvPr id="579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798" name="Line 200"/>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799" name="Line 201"/>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800" name="Line 202"/>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56</xdr:row>
      <xdr:rowOff>0</xdr:rowOff>
    </xdr:from>
    <xdr:to>
      <xdr:col>13</xdr:col>
      <xdr:colOff>22860</xdr:colOff>
      <xdr:row>57</xdr:row>
      <xdr:rowOff>0</xdr:rowOff>
    </xdr:to>
    <xdr:sp macro="" textlink="">
      <xdr:nvSpPr>
        <xdr:cNvPr id="5801" name="Line 203"/>
        <xdr:cNvSpPr>
          <a:spLocks noChangeShapeType="1"/>
        </xdr:cNvSpPr>
      </xdr:nvSpPr>
      <xdr:spPr bwMode="auto">
        <a:xfrm flipH="1">
          <a:off x="180441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802" name="Line 200"/>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803" name="Line 201"/>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804" name="Line 202"/>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53</xdr:row>
      <xdr:rowOff>0</xdr:rowOff>
    </xdr:from>
    <xdr:to>
      <xdr:col>13</xdr:col>
      <xdr:colOff>22860</xdr:colOff>
      <xdr:row>54</xdr:row>
      <xdr:rowOff>0</xdr:rowOff>
    </xdr:to>
    <xdr:sp macro="" textlink="">
      <xdr:nvSpPr>
        <xdr:cNvPr id="5805" name="Line 203"/>
        <xdr:cNvSpPr>
          <a:spLocks noChangeShapeType="1"/>
        </xdr:cNvSpPr>
      </xdr:nvSpPr>
      <xdr:spPr bwMode="auto">
        <a:xfrm flipH="1">
          <a:off x="180441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06"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07"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08"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09"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1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1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1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1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14"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15"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16"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817"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818"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819"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820"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821"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822"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823"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824"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825"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2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2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2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2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830"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831"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832"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833"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3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3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3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3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838"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839"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840"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841"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842"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843"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844"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845"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4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4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4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4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5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6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6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862"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863"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864"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865"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866"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867"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868"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869"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870" name="Line 200"/>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871" name="Line 201"/>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872" name="Line 202"/>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40</xdr:row>
      <xdr:rowOff>0</xdr:rowOff>
    </xdr:from>
    <xdr:to>
      <xdr:col>12</xdr:col>
      <xdr:colOff>22860</xdr:colOff>
      <xdr:row>41</xdr:row>
      <xdr:rowOff>0</xdr:rowOff>
    </xdr:to>
    <xdr:sp macro="" textlink="">
      <xdr:nvSpPr>
        <xdr:cNvPr id="5873" name="Line 203"/>
        <xdr:cNvSpPr>
          <a:spLocks noChangeShapeType="1"/>
        </xdr:cNvSpPr>
      </xdr:nvSpPr>
      <xdr:spPr bwMode="auto">
        <a:xfrm flipH="1">
          <a:off x="1710690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7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7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7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87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87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87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88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88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88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88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88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588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8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8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8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88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89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89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89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89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9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9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9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89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89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89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90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590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90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90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90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590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906" name="Line 200"/>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907" name="Line 201"/>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908" name="Line 202"/>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40</xdr:row>
      <xdr:rowOff>0</xdr:rowOff>
    </xdr:from>
    <xdr:to>
      <xdr:col>10</xdr:col>
      <xdr:colOff>22860</xdr:colOff>
      <xdr:row>41</xdr:row>
      <xdr:rowOff>0</xdr:rowOff>
    </xdr:to>
    <xdr:sp macro="" textlink="">
      <xdr:nvSpPr>
        <xdr:cNvPr id="5909" name="Line 203"/>
        <xdr:cNvSpPr>
          <a:spLocks noChangeShapeType="1"/>
        </xdr:cNvSpPr>
      </xdr:nvSpPr>
      <xdr:spPr bwMode="auto">
        <a:xfrm flipH="1">
          <a:off x="1518666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910" name="Line 200"/>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911" name="Line 201"/>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912" name="Line 202"/>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40</xdr:row>
      <xdr:rowOff>0</xdr:rowOff>
    </xdr:from>
    <xdr:to>
      <xdr:col>11</xdr:col>
      <xdr:colOff>22860</xdr:colOff>
      <xdr:row>41</xdr:row>
      <xdr:rowOff>0</xdr:rowOff>
    </xdr:to>
    <xdr:sp macro="" textlink="">
      <xdr:nvSpPr>
        <xdr:cNvPr id="5913" name="Line 203"/>
        <xdr:cNvSpPr>
          <a:spLocks noChangeShapeType="1"/>
        </xdr:cNvSpPr>
      </xdr:nvSpPr>
      <xdr:spPr bwMode="auto">
        <a:xfrm flipH="1">
          <a:off x="16146780" y="45567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1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1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1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1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91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91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92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592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2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2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2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2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92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92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92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592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93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93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93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593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3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3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3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3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38"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39"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40"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41"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942"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943"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944"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5945"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946" name="Line 200"/>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947" name="Line 201"/>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948" name="Line 202"/>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51</xdr:row>
      <xdr:rowOff>0</xdr:rowOff>
    </xdr:from>
    <xdr:to>
      <xdr:col>10</xdr:col>
      <xdr:colOff>22860</xdr:colOff>
      <xdr:row>52</xdr:row>
      <xdr:rowOff>0</xdr:rowOff>
    </xdr:to>
    <xdr:sp macro="" textlink="">
      <xdr:nvSpPr>
        <xdr:cNvPr id="5949" name="Line 203"/>
        <xdr:cNvSpPr>
          <a:spLocks noChangeShapeType="1"/>
        </xdr:cNvSpPr>
      </xdr:nvSpPr>
      <xdr:spPr bwMode="auto">
        <a:xfrm flipH="1">
          <a:off x="15186660" y="59436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5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5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5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5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54"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55"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56"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57"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95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95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96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31</xdr:row>
      <xdr:rowOff>0</xdr:rowOff>
    </xdr:from>
    <xdr:to>
      <xdr:col>12</xdr:col>
      <xdr:colOff>22860</xdr:colOff>
      <xdr:row>32</xdr:row>
      <xdr:rowOff>0</xdr:rowOff>
    </xdr:to>
    <xdr:sp macro="" textlink="">
      <xdr:nvSpPr>
        <xdr:cNvPr id="596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962" name="Line 200"/>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963" name="Line 201"/>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964" name="Line 202"/>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56</xdr:row>
      <xdr:rowOff>0</xdr:rowOff>
    </xdr:from>
    <xdr:to>
      <xdr:col>12</xdr:col>
      <xdr:colOff>22860</xdr:colOff>
      <xdr:row>57</xdr:row>
      <xdr:rowOff>0</xdr:rowOff>
    </xdr:to>
    <xdr:sp macro="" textlink="">
      <xdr:nvSpPr>
        <xdr:cNvPr id="5965" name="Line 203"/>
        <xdr:cNvSpPr>
          <a:spLocks noChangeShapeType="1"/>
        </xdr:cNvSpPr>
      </xdr:nvSpPr>
      <xdr:spPr bwMode="auto">
        <a:xfrm flipH="1">
          <a:off x="1710690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966" name="Line 200"/>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967" name="Line 201"/>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968" name="Line 202"/>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53</xdr:row>
      <xdr:rowOff>0</xdr:rowOff>
    </xdr:from>
    <xdr:to>
      <xdr:col>12</xdr:col>
      <xdr:colOff>22860</xdr:colOff>
      <xdr:row>54</xdr:row>
      <xdr:rowOff>0</xdr:rowOff>
    </xdr:to>
    <xdr:sp macro="" textlink="">
      <xdr:nvSpPr>
        <xdr:cNvPr id="5969" name="Line 203"/>
        <xdr:cNvSpPr>
          <a:spLocks noChangeShapeType="1"/>
        </xdr:cNvSpPr>
      </xdr:nvSpPr>
      <xdr:spPr bwMode="auto">
        <a:xfrm flipH="1">
          <a:off x="1710690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7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7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7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31</xdr:row>
      <xdr:rowOff>0</xdr:rowOff>
    </xdr:from>
    <xdr:to>
      <xdr:col>10</xdr:col>
      <xdr:colOff>22860</xdr:colOff>
      <xdr:row>32</xdr:row>
      <xdr:rowOff>0</xdr:rowOff>
    </xdr:to>
    <xdr:sp macro="" textlink="">
      <xdr:nvSpPr>
        <xdr:cNvPr id="597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74" name="Line 200"/>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75" name="Line 201"/>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76" name="Line 202"/>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56</xdr:row>
      <xdr:rowOff>0</xdr:rowOff>
    </xdr:from>
    <xdr:to>
      <xdr:col>10</xdr:col>
      <xdr:colOff>22860</xdr:colOff>
      <xdr:row>57</xdr:row>
      <xdr:rowOff>0</xdr:rowOff>
    </xdr:to>
    <xdr:sp macro="" textlink="">
      <xdr:nvSpPr>
        <xdr:cNvPr id="5977" name="Line 203"/>
        <xdr:cNvSpPr>
          <a:spLocks noChangeShapeType="1"/>
        </xdr:cNvSpPr>
      </xdr:nvSpPr>
      <xdr:spPr bwMode="auto">
        <a:xfrm flipH="1">
          <a:off x="1518666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7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7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8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31</xdr:row>
      <xdr:rowOff>0</xdr:rowOff>
    </xdr:from>
    <xdr:to>
      <xdr:col>11</xdr:col>
      <xdr:colOff>22860</xdr:colOff>
      <xdr:row>32</xdr:row>
      <xdr:rowOff>0</xdr:rowOff>
    </xdr:to>
    <xdr:sp macro="" textlink="">
      <xdr:nvSpPr>
        <xdr:cNvPr id="598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82" name="Line 200"/>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83" name="Line 201"/>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84" name="Line 202"/>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56</xdr:row>
      <xdr:rowOff>0</xdr:rowOff>
    </xdr:from>
    <xdr:to>
      <xdr:col>11</xdr:col>
      <xdr:colOff>22860</xdr:colOff>
      <xdr:row>57</xdr:row>
      <xdr:rowOff>0</xdr:rowOff>
    </xdr:to>
    <xdr:sp macro="" textlink="">
      <xdr:nvSpPr>
        <xdr:cNvPr id="5985" name="Line 203"/>
        <xdr:cNvSpPr>
          <a:spLocks noChangeShapeType="1"/>
        </xdr:cNvSpPr>
      </xdr:nvSpPr>
      <xdr:spPr bwMode="auto">
        <a:xfrm flipH="1">
          <a:off x="16146780" y="733044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986"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987"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988"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5989"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990"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991"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992"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5993"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994"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995"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996"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5997"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998"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5999"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00"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01"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6002" name="Line 200"/>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6003" name="Line 201"/>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6004" name="Line 202"/>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43</xdr:row>
      <xdr:rowOff>0</xdr:rowOff>
    </xdr:from>
    <xdr:to>
      <xdr:col>13</xdr:col>
      <xdr:colOff>22860</xdr:colOff>
      <xdr:row>44</xdr:row>
      <xdr:rowOff>0</xdr:rowOff>
    </xdr:to>
    <xdr:sp macro="" textlink="">
      <xdr:nvSpPr>
        <xdr:cNvPr id="6005" name="Line 203"/>
        <xdr:cNvSpPr>
          <a:spLocks noChangeShapeType="1"/>
        </xdr:cNvSpPr>
      </xdr:nvSpPr>
      <xdr:spPr bwMode="auto">
        <a:xfrm flipH="1">
          <a:off x="180441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06"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07"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08"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09"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10"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11"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12"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13"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14"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15"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16"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17"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1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1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2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2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22"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23"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24"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25"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6026" name="Line 200"/>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6027" name="Line 201"/>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6028" name="Line 202"/>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36</xdr:row>
      <xdr:rowOff>0</xdr:rowOff>
    </xdr:from>
    <xdr:to>
      <xdr:col>11</xdr:col>
      <xdr:colOff>22860</xdr:colOff>
      <xdr:row>37</xdr:row>
      <xdr:rowOff>0</xdr:rowOff>
    </xdr:to>
    <xdr:sp macro="" textlink="">
      <xdr:nvSpPr>
        <xdr:cNvPr id="6029" name="Line 203"/>
        <xdr:cNvSpPr>
          <a:spLocks noChangeShapeType="1"/>
        </xdr:cNvSpPr>
      </xdr:nvSpPr>
      <xdr:spPr bwMode="auto">
        <a:xfrm flipH="1">
          <a:off x="1614678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3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3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3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3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34"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35"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36"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37"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038"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039"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040"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041"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6042" name="Line 200"/>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6043" name="Line 201"/>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6044" name="Line 202"/>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35</xdr:row>
      <xdr:rowOff>0</xdr:rowOff>
    </xdr:from>
    <xdr:to>
      <xdr:col>13</xdr:col>
      <xdr:colOff>22860</xdr:colOff>
      <xdr:row>36</xdr:row>
      <xdr:rowOff>0</xdr:rowOff>
    </xdr:to>
    <xdr:sp macro="" textlink="">
      <xdr:nvSpPr>
        <xdr:cNvPr id="6045" name="Line 203"/>
        <xdr:cNvSpPr>
          <a:spLocks noChangeShapeType="1"/>
        </xdr:cNvSpPr>
      </xdr:nvSpPr>
      <xdr:spPr bwMode="auto">
        <a:xfrm flipH="1">
          <a:off x="180441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6046" name="Line 200"/>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6047" name="Line 201"/>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6048" name="Line 202"/>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36</xdr:row>
      <xdr:rowOff>0</xdr:rowOff>
    </xdr:from>
    <xdr:to>
      <xdr:col>13</xdr:col>
      <xdr:colOff>22860</xdr:colOff>
      <xdr:row>37</xdr:row>
      <xdr:rowOff>0</xdr:rowOff>
    </xdr:to>
    <xdr:sp macro="" textlink="">
      <xdr:nvSpPr>
        <xdr:cNvPr id="6049" name="Line 203"/>
        <xdr:cNvSpPr>
          <a:spLocks noChangeShapeType="1"/>
        </xdr:cNvSpPr>
      </xdr:nvSpPr>
      <xdr:spPr bwMode="auto">
        <a:xfrm flipH="1">
          <a:off x="180441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6050" name="Line 200"/>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6051" name="Line 201"/>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6052" name="Line 202"/>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44</xdr:row>
      <xdr:rowOff>0</xdr:rowOff>
    </xdr:from>
    <xdr:to>
      <xdr:col>10</xdr:col>
      <xdr:colOff>7620</xdr:colOff>
      <xdr:row>45</xdr:row>
      <xdr:rowOff>0</xdr:rowOff>
    </xdr:to>
    <xdr:sp macro="" textlink="">
      <xdr:nvSpPr>
        <xdr:cNvPr id="6053" name="Line 203"/>
        <xdr:cNvSpPr>
          <a:spLocks noChangeShapeType="1"/>
        </xdr:cNvSpPr>
      </xdr:nvSpPr>
      <xdr:spPr bwMode="auto">
        <a:xfrm flipH="1">
          <a:off x="15186660" y="4754880"/>
          <a:ext cx="762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54"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55"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56"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57"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6058" name="Line 200"/>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6059" name="Line 201"/>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6060" name="Line 202"/>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43</xdr:row>
      <xdr:rowOff>0</xdr:rowOff>
    </xdr:from>
    <xdr:to>
      <xdr:col>10</xdr:col>
      <xdr:colOff>22860</xdr:colOff>
      <xdr:row>44</xdr:row>
      <xdr:rowOff>0</xdr:rowOff>
    </xdr:to>
    <xdr:sp macro="" textlink="">
      <xdr:nvSpPr>
        <xdr:cNvPr id="6061" name="Line 203"/>
        <xdr:cNvSpPr>
          <a:spLocks noChangeShapeType="1"/>
        </xdr:cNvSpPr>
      </xdr:nvSpPr>
      <xdr:spPr bwMode="auto">
        <a:xfrm flipH="1">
          <a:off x="1518666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6062" name="Line 200"/>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6063" name="Line 201"/>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6064" name="Line 202"/>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43</xdr:row>
      <xdr:rowOff>0</xdr:rowOff>
    </xdr:from>
    <xdr:to>
      <xdr:col>11</xdr:col>
      <xdr:colOff>22860</xdr:colOff>
      <xdr:row>44</xdr:row>
      <xdr:rowOff>0</xdr:rowOff>
    </xdr:to>
    <xdr:sp macro="" textlink="">
      <xdr:nvSpPr>
        <xdr:cNvPr id="6065" name="Line 203"/>
        <xdr:cNvSpPr>
          <a:spLocks noChangeShapeType="1"/>
        </xdr:cNvSpPr>
      </xdr:nvSpPr>
      <xdr:spPr bwMode="auto">
        <a:xfrm flipH="1">
          <a:off x="1614678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66" name="Line 200"/>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67" name="Line 201"/>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68" name="Line 202"/>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43</xdr:row>
      <xdr:rowOff>0</xdr:rowOff>
    </xdr:from>
    <xdr:to>
      <xdr:col>12</xdr:col>
      <xdr:colOff>22860</xdr:colOff>
      <xdr:row>44</xdr:row>
      <xdr:rowOff>0</xdr:rowOff>
    </xdr:to>
    <xdr:sp macro="" textlink="">
      <xdr:nvSpPr>
        <xdr:cNvPr id="6069" name="Line 203"/>
        <xdr:cNvSpPr>
          <a:spLocks noChangeShapeType="1"/>
        </xdr:cNvSpPr>
      </xdr:nvSpPr>
      <xdr:spPr bwMode="auto">
        <a:xfrm flipH="1">
          <a:off x="17106900" y="45567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70"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71"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72"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073"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74" name="Line 200"/>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75" name="Line 201"/>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76" name="Line 202"/>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35</xdr:row>
      <xdr:rowOff>0</xdr:rowOff>
    </xdr:from>
    <xdr:to>
      <xdr:col>10</xdr:col>
      <xdr:colOff>22860</xdr:colOff>
      <xdr:row>36</xdr:row>
      <xdr:rowOff>0</xdr:rowOff>
    </xdr:to>
    <xdr:sp macro="" textlink="">
      <xdr:nvSpPr>
        <xdr:cNvPr id="6077" name="Line 203"/>
        <xdr:cNvSpPr>
          <a:spLocks noChangeShapeType="1"/>
        </xdr:cNvSpPr>
      </xdr:nvSpPr>
      <xdr:spPr bwMode="auto">
        <a:xfrm flipH="1">
          <a:off x="1518666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78" name="Line 200"/>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79" name="Line 201"/>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80" name="Line 202"/>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36</xdr:row>
      <xdr:rowOff>0</xdr:rowOff>
    </xdr:from>
    <xdr:to>
      <xdr:col>10</xdr:col>
      <xdr:colOff>22860</xdr:colOff>
      <xdr:row>37</xdr:row>
      <xdr:rowOff>0</xdr:rowOff>
    </xdr:to>
    <xdr:sp macro="" textlink="">
      <xdr:nvSpPr>
        <xdr:cNvPr id="6081" name="Line 203"/>
        <xdr:cNvSpPr>
          <a:spLocks noChangeShapeType="1"/>
        </xdr:cNvSpPr>
      </xdr:nvSpPr>
      <xdr:spPr bwMode="auto">
        <a:xfrm flipH="1">
          <a:off x="1518666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82"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83"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84"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085"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86" name="Line 200"/>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87" name="Line 201"/>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88" name="Line 202"/>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35</xdr:row>
      <xdr:rowOff>0</xdr:rowOff>
    </xdr:from>
    <xdr:to>
      <xdr:col>11</xdr:col>
      <xdr:colOff>22860</xdr:colOff>
      <xdr:row>36</xdr:row>
      <xdr:rowOff>0</xdr:rowOff>
    </xdr:to>
    <xdr:sp macro="" textlink="">
      <xdr:nvSpPr>
        <xdr:cNvPr id="6089" name="Line 203"/>
        <xdr:cNvSpPr>
          <a:spLocks noChangeShapeType="1"/>
        </xdr:cNvSpPr>
      </xdr:nvSpPr>
      <xdr:spPr bwMode="auto">
        <a:xfrm flipH="1">
          <a:off x="1614678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90"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91"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92"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093"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94" name="Line 200"/>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95" name="Line 201"/>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96" name="Line 202"/>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35</xdr:row>
      <xdr:rowOff>0</xdr:rowOff>
    </xdr:from>
    <xdr:to>
      <xdr:col>12</xdr:col>
      <xdr:colOff>22860</xdr:colOff>
      <xdr:row>36</xdr:row>
      <xdr:rowOff>0</xdr:rowOff>
    </xdr:to>
    <xdr:sp macro="" textlink="">
      <xdr:nvSpPr>
        <xdr:cNvPr id="6097" name="Line 203"/>
        <xdr:cNvSpPr>
          <a:spLocks noChangeShapeType="1"/>
        </xdr:cNvSpPr>
      </xdr:nvSpPr>
      <xdr:spPr bwMode="auto">
        <a:xfrm flipH="1">
          <a:off x="17106900" y="37642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6098" name="Line 200"/>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6099" name="Line 201"/>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6100" name="Line 202"/>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36</xdr:row>
      <xdr:rowOff>0</xdr:rowOff>
    </xdr:from>
    <xdr:to>
      <xdr:col>12</xdr:col>
      <xdr:colOff>22860</xdr:colOff>
      <xdr:row>37</xdr:row>
      <xdr:rowOff>0</xdr:rowOff>
    </xdr:to>
    <xdr:sp macro="" textlink="">
      <xdr:nvSpPr>
        <xdr:cNvPr id="6101" name="Line 203"/>
        <xdr:cNvSpPr>
          <a:spLocks noChangeShapeType="1"/>
        </xdr:cNvSpPr>
      </xdr:nvSpPr>
      <xdr:spPr bwMode="auto">
        <a:xfrm flipH="1">
          <a:off x="17106900" y="39624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02"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03"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04"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05"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06"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07"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08"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09"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10"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11"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12"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13"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14"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15"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16"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17"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18"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19"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20"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21"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22"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23"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24"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25"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6126" name="Line 200"/>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6127" name="Line 201"/>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6128" name="Line 202"/>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57</xdr:row>
      <xdr:rowOff>0</xdr:rowOff>
    </xdr:from>
    <xdr:to>
      <xdr:col>11</xdr:col>
      <xdr:colOff>22860</xdr:colOff>
      <xdr:row>58</xdr:row>
      <xdr:rowOff>0</xdr:rowOff>
    </xdr:to>
    <xdr:sp macro="" textlink="">
      <xdr:nvSpPr>
        <xdr:cNvPr id="6129" name="Line 203"/>
        <xdr:cNvSpPr>
          <a:spLocks noChangeShapeType="1"/>
        </xdr:cNvSpPr>
      </xdr:nvSpPr>
      <xdr:spPr bwMode="auto">
        <a:xfrm flipH="1">
          <a:off x="1614678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6130" name="Line 200"/>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6131" name="Line 201"/>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6132" name="Line 202"/>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53</xdr:row>
      <xdr:rowOff>0</xdr:rowOff>
    </xdr:from>
    <xdr:to>
      <xdr:col>11</xdr:col>
      <xdr:colOff>22860</xdr:colOff>
      <xdr:row>54</xdr:row>
      <xdr:rowOff>0</xdr:rowOff>
    </xdr:to>
    <xdr:sp macro="" textlink="">
      <xdr:nvSpPr>
        <xdr:cNvPr id="6133" name="Line 203"/>
        <xdr:cNvSpPr>
          <a:spLocks noChangeShapeType="1"/>
        </xdr:cNvSpPr>
      </xdr:nvSpPr>
      <xdr:spPr bwMode="auto">
        <a:xfrm flipH="1">
          <a:off x="1614678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34"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35"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36"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37"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38"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39"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40"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41"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142" name="Line 200"/>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143" name="Line 201"/>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144" name="Line 202"/>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34</xdr:row>
      <xdr:rowOff>0</xdr:rowOff>
    </xdr:from>
    <xdr:to>
      <xdr:col>13</xdr:col>
      <xdr:colOff>22860</xdr:colOff>
      <xdr:row>35</xdr:row>
      <xdr:rowOff>0</xdr:rowOff>
    </xdr:to>
    <xdr:sp macro="" textlink="">
      <xdr:nvSpPr>
        <xdr:cNvPr id="6145" name="Line 203"/>
        <xdr:cNvSpPr>
          <a:spLocks noChangeShapeType="1"/>
        </xdr:cNvSpPr>
      </xdr:nvSpPr>
      <xdr:spPr bwMode="auto">
        <a:xfrm flipH="1">
          <a:off x="180441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6146" name="Line 200"/>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6147" name="Line 201"/>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6148" name="Line 202"/>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60</xdr:row>
      <xdr:rowOff>0</xdr:rowOff>
    </xdr:from>
    <xdr:to>
      <xdr:col>13</xdr:col>
      <xdr:colOff>22860</xdr:colOff>
      <xdr:row>61</xdr:row>
      <xdr:rowOff>0</xdr:rowOff>
    </xdr:to>
    <xdr:sp macro="" textlink="">
      <xdr:nvSpPr>
        <xdr:cNvPr id="6149" name="Line 203"/>
        <xdr:cNvSpPr>
          <a:spLocks noChangeShapeType="1"/>
        </xdr:cNvSpPr>
      </xdr:nvSpPr>
      <xdr:spPr bwMode="auto">
        <a:xfrm flipH="1">
          <a:off x="180441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6150" name="Line 200"/>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6151" name="Line 201"/>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6152" name="Line 202"/>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57</xdr:row>
      <xdr:rowOff>0</xdr:rowOff>
    </xdr:from>
    <xdr:to>
      <xdr:col>13</xdr:col>
      <xdr:colOff>22860</xdr:colOff>
      <xdr:row>58</xdr:row>
      <xdr:rowOff>0</xdr:rowOff>
    </xdr:to>
    <xdr:sp macro="" textlink="">
      <xdr:nvSpPr>
        <xdr:cNvPr id="6153" name="Line 203"/>
        <xdr:cNvSpPr>
          <a:spLocks noChangeShapeType="1"/>
        </xdr:cNvSpPr>
      </xdr:nvSpPr>
      <xdr:spPr bwMode="auto">
        <a:xfrm flipH="1">
          <a:off x="180441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54"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55"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56"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57"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58"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59"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60"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61"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62" name="Line 200"/>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63" name="Line 201"/>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64" name="Line 202"/>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60</xdr:row>
      <xdr:rowOff>0</xdr:rowOff>
    </xdr:from>
    <xdr:to>
      <xdr:col>10</xdr:col>
      <xdr:colOff>22860</xdr:colOff>
      <xdr:row>61</xdr:row>
      <xdr:rowOff>0</xdr:rowOff>
    </xdr:to>
    <xdr:sp macro="" textlink="">
      <xdr:nvSpPr>
        <xdr:cNvPr id="6165" name="Line 203"/>
        <xdr:cNvSpPr>
          <a:spLocks noChangeShapeType="1"/>
        </xdr:cNvSpPr>
      </xdr:nvSpPr>
      <xdr:spPr bwMode="auto">
        <a:xfrm flipH="1">
          <a:off x="1518666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66" name="Line 200"/>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67" name="Line 201"/>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68" name="Line 202"/>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57</xdr:row>
      <xdr:rowOff>0</xdr:rowOff>
    </xdr:from>
    <xdr:to>
      <xdr:col>10</xdr:col>
      <xdr:colOff>22860</xdr:colOff>
      <xdr:row>58</xdr:row>
      <xdr:rowOff>0</xdr:rowOff>
    </xdr:to>
    <xdr:sp macro="" textlink="">
      <xdr:nvSpPr>
        <xdr:cNvPr id="6169" name="Line 203"/>
        <xdr:cNvSpPr>
          <a:spLocks noChangeShapeType="1"/>
        </xdr:cNvSpPr>
      </xdr:nvSpPr>
      <xdr:spPr bwMode="auto">
        <a:xfrm flipH="1">
          <a:off x="1518666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70" name="Line 200"/>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71" name="Line 201"/>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72" name="Line 202"/>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53</xdr:row>
      <xdr:rowOff>0</xdr:rowOff>
    </xdr:from>
    <xdr:to>
      <xdr:col>10</xdr:col>
      <xdr:colOff>22860</xdr:colOff>
      <xdr:row>54</xdr:row>
      <xdr:rowOff>0</xdr:rowOff>
    </xdr:to>
    <xdr:sp macro="" textlink="">
      <xdr:nvSpPr>
        <xdr:cNvPr id="6173" name="Line 203"/>
        <xdr:cNvSpPr>
          <a:spLocks noChangeShapeType="1"/>
        </xdr:cNvSpPr>
      </xdr:nvSpPr>
      <xdr:spPr bwMode="auto">
        <a:xfrm flipH="1">
          <a:off x="15186660" y="673608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74" name="Line 200"/>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75" name="Line 201"/>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76" name="Line 202"/>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34</xdr:row>
      <xdr:rowOff>0</xdr:rowOff>
    </xdr:from>
    <xdr:to>
      <xdr:col>11</xdr:col>
      <xdr:colOff>22860</xdr:colOff>
      <xdr:row>35</xdr:row>
      <xdr:rowOff>0</xdr:rowOff>
    </xdr:to>
    <xdr:sp macro="" textlink="">
      <xdr:nvSpPr>
        <xdr:cNvPr id="6177" name="Line 203"/>
        <xdr:cNvSpPr>
          <a:spLocks noChangeShapeType="1"/>
        </xdr:cNvSpPr>
      </xdr:nvSpPr>
      <xdr:spPr bwMode="auto">
        <a:xfrm flipH="1">
          <a:off x="1614678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78" name="Line 200"/>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79" name="Line 201"/>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80" name="Line 202"/>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60</xdr:row>
      <xdr:rowOff>0</xdr:rowOff>
    </xdr:from>
    <xdr:to>
      <xdr:col>11</xdr:col>
      <xdr:colOff>22860</xdr:colOff>
      <xdr:row>61</xdr:row>
      <xdr:rowOff>0</xdr:rowOff>
    </xdr:to>
    <xdr:sp macro="" textlink="">
      <xdr:nvSpPr>
        <xdr:cNvPr id="6181" name="Line 203"/>
        <xdr:cNvSpPr>
          <a:spLocks noChangeShapeType="1"/>
        </xdr:cNvSpPr>
      </xdr:nvSpPr>
      <xdr:spPr bwMode="auto">
        <a:xfrm flipH="1">
          <a:off x="1614678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82" name="Line 200"/>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83" name="Line 201"/>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84" name="Line 202"/>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34</xdr:row>
      <xdr:rowOff>0</xdr:rowOff>
    </xdr:from>
    <xdr:to>
      <xdr:col>12</xdr:col>
      <xdr:colOff>22860</xdr:colOff>
      <xdr:row>35</xdr:row>
      <xdr:rowOff>0</xdr:rowOff>
    </xdr:to>
    <xdr:sp macro="" textlink="">
      <xdr:nvSpPr>
        <xdr:cNvPr id="6185" name="Line 203"/>
        <xdr:cNvSpPr>
          <a:spLocks noChangeShapeType="1"/>
        </xdr:cNvSpPr>
      </xdr:nvSpPr>
      <xdr:spPr bwMode="auto">
        <a:xfrm flipH="1">
          <a:off x="1710690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86" name="Line 200"/>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87" name="Line 201"/>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88" name="Line 202"/>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60</xdr:row>
      <xdr:rowOff>0</xdr:rowOff>
    </xdr:from>
    <xdr:to>
      <xdr:col>12</xdr:col>
      <xdr:colOff>22860</xdr:colOff>
      <xdr:row>61</xdr:row>
      <xdr:rowOff>0</xdr:rowOff>
    </xdr:to>
    <xdr:sp macro="" textlink="">
      <xdr:nvSpPr>
        <xdr:cNvPr id="6189" name="Line 203"/>
        <xdr:cNvSpPr>
          <a:spLocks noChangeShapeType="1"/>
        </xdr:cNvSpPr>
      </xdr:nvSpPr>
      <xdr:spPr bwMode="auto">
        <a:xfrm flipH="1">
          <a:off x="17106900" y="79248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6190" name="Line 200"/>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6191" name="Line 201"/>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6192" name="Line 202"/>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57</xdr:row>
      <xdr:rowOff>0</xdr:rowOff>
    </xdr:from>
    <xdr:to>
      <xdr:col>12</xdr:col>
      <xdr:colOff>22860</xdr:colOff>
      <xdr:row>58</xdr:row>
      <xdr:rowOff>0</xdr:rowOff>
    </xdr:to>
    <xdr:sp macro="" textlink="">
      <xdr:nvSpPr>
        <xdr:cNvPr id="6193" name="Line 203"/>
        <xdr:cNvSpPr>
          <a:spLocks noChangeShapeType="1"/>
        </xdr:cNvSpPr>
      </xdr:nvSpPr>
      <xdr:spPr bwMode="auto">
        <a:xfrm flipH="1">
          <a:off x="17106900" y="75285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4"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5"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6"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7"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8"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199"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0"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1"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2"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3"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4"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5"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6" name="Line 200"/>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7" name="Line 201"/>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8" name="Line 202"/>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34</xdr:row>
      <xdr:rowOff>0</xdr:rowOff>
    </xdr:from>
    <xdr:to>
      <xdr:col>10</xdr:col>
      <xdr:colOff>22860</xdr:colOff>
      <xdr:row>35</xdr:row>
      <xdr:rowOff>0</xdr:rowOff>
    </xdr:to>
    <xdr:sp macro="" textlink="">
      <xdr:nvSpPr>
        <xdr:cNvPr id="6209" name="Line 203"/>
        <xdr:cNvSpPr>
          <a:spLocks noChangeShapeType="1"/>
        </xdr:cNvSpPr>
      </xdr:nvSpPr>
      <xdr:spPr bwMode="auto">
        <a:xfrm flipH="1">
          <a:off x="15186660" y="356616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1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1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1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2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2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2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3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3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3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3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3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4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4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4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4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4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5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5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5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5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8"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59"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0"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1"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62"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63"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64"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65"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6"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7"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8"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69"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70"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71"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72"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33</xdr:row>
      <xdr:rowOff>0</xdr:rowOff>
    </xdr:from>
    <xdr:to>
      <xdr:col>10</xdr:col>
      <xdr:colOff>22860</xdr:colOff>
      <xdr:row>34</xdr:row>
      <xdr:rowOff>0</xdr:rowOff>
    </xdr:to>
    <xdr:sp macro="" textlink="">
      <xdr:nvSpPr>
        <xdr:cNvPr id="6273"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74" name="Line 200"/>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75" name="Line 201"/>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76" name="Line 202"/>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32</xdr:row>
      <xdr:rowOff>0</xdr:rowOff>
    </xdr:from>
    <xdr:to>
      <xdr:col>10</xdr:col>
      <xdr:colOff>22860</xdr:colOff>
      <xdr:row>33</xdr:row>
      <xdr:rowOff>0</xdr:rowOff>
    </xdr:to>
    <xdr:sp macro="" textlink="">
      <xdr:nvSpPr>
        <xdr:cNvPr id="6277" name="Line 203"/>
        <xdr:cNvSpPr>
          <a:spLocks noChangeShapeType="1"/>
        </xdr:cNvSpPr>
      </xdr:nvSpPr>
      <xdr:spPr bwMode="auto">
        <a:xfrm flipH="1">
          <a:off x="151866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7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7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8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8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8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8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8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29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9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29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0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0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0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1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1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1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1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1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2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2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2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3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3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3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3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3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4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4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4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5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5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5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5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5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6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6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6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6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6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7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7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7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8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8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8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8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8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4"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5"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6"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397"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98"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399"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0"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1"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02"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03"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04"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05"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6"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7"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8"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33</xdr:row>
      <xdr:rowOff>0</xdr:rowOff>
    </xdr:from>
    <xdr:to>
      <xdr:col>11</xdr:col>
      <xdr:colOff>22860</xdr:colOff>
      <xdr:row>34</xdr:row>
      <xdr:rowOff>0</xdr:rowOff>
    </xdr:to>
    <xdr:sp macro="" textlink="">
      <xdr:nvSpPr>
        <xdr:cNvPr id="6409"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10" name="Line 200"/>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11" name="Line 201"/>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12" name="Line 202"/>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32</xdr:row>
      <xdr:rowOff>0</xdr:rowOff>
    </xdr:from>
    <xdr:to>
      <xdr:col>11</xdr:col>
      <xdr:colOff>22860</xdr:colOff>
      <xdr:row>33</xdr:row>
      <xdr:rowOff>0</xdr:rowOff>
    </xdr:to>
    <xdr:sp macro="" textlink="">
      <xdr:nvSpPr>
        <xdr:cNvPr id="6413" name="Line 203"/>
        <xdr:cNvSpPr>
          <a:spLocks noChangeShapeType="1"/>
        </xdr:cNvSpPr>
      </xdr:nvSpPr>
      <xdr:spPr bwMode="auto">
        <a:xfrm flipH="1">
          <a:off x="161467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1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2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2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2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2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2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3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3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3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3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3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4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4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4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4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4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5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5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5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5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5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6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6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6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6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6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7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7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7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7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7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8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9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9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9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49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49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0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0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0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0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0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1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1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1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1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1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2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2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2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2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2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0"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1"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2"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3"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34"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35"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36"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37"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8"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39"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0"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1"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42"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43"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44"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33</xdr:row>
      <xdr:rowOff>0</xdr:rowOff>
    </xdr:from>
    <xdr:to>
      <xdr:col>12</xdr:col>
      <xdr:colOff>22860</xdr:colOff>
      <xdr:row>34</xdr:row>
      <xdr:rowOff>0</xdr:rowOff>
    </xdr:to>
    <xdr:sp macro="" textlink="">
      <xdr:nvSpPr>
        <xdr:cNvPr id="6545"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6" name="Line 200"/>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7" name="Line 201"/>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8" name="Line 202"/>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32</xdr:row>
      <xdr:rowOff>0</xdr:rowOff>
    </xdr:from>
    <xdr:to>
      <xdr:col>12</xdr:col>
      <xdr:colOff>22860</xdr:colOff>
      <xdr:row>33</xdr:row>
      <xdr:rowOff>0</xdr:rowOff>
    </xdr:to>
    <xdr:sp macro="" textlink="">
      <xdr:nvSpPr>
        <xdr:cNvPr id="6549" name="Line 203"/>
        <xdr:cNvSpPr>
          <a:spLocks noChangeShapeType="1"/>
        </xdr:cNvSpPr>
      </xdr:nvSpPr>
      <xdr:spPr bwMode="auto">
        <a:xfrm flipH="1">
          <a:off x="171069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5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5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5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6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6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6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7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7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7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7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7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8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8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8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8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8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9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9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9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59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59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0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0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0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0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0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1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1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1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1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1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2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2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2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2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2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3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3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3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4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4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4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5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5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5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5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5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6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6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6"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7"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8"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69"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0"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1"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2"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3"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74"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75"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76"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77"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8"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79"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80"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33</xdr:row>
      <xdr:rowOff>0</xdr:rowOff>
    </xdr:from>
    <xdr:to>
      <xdr:col>13</xdr:col>
      <xdr:colOff>22860</xdr:colOff>
      <xdr:row>34</xdr:row>
      <xdr:rowOff>0</xdr:rowOff>
    </xdr:to>
    <xdr:sp macro="" textlink="">
      <xdr:nvSpPr>
        <xdr:cNvPr id="6681"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82" name="Line 200"/>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83" name="Line 201"/>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84" name="Line 202"/>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32</xdr:row>
      <xdr:rowOff>0</xdr:rowOff>
    </xdr:from>
    <xdr:to>
      <xdr:col>13</xdr:col>
      <xdr:colOff>22860</xdr:colOff>
      <xdr:row>33</xdr:row>
      <xdr:rowOff>0</xdr:rowOff>
    </xdr:to>
    <xdr:sp macro="" textlink="">
      <xdr:nvSpPr>
        <xdr:cNvPr id="6685" name="Line 203"/>
        <xdr:cNvSpPr>
          <a:spLocks noChangeShapeType="1"/>
        </xdr:cNvSpPr>
      </xdr:nvSpPr>
      <xdr:spPr bwMode="auto">
        <a:xfrm flipH="1">
          <a:off x="1804416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8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8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8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8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69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69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69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69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69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0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0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0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0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0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1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1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1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2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2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2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2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2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3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3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3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4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4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4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4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4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5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6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6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6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6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6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7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7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7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7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7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8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8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8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8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8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9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9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9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79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79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2"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3"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4"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05"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06"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07"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08"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09"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0"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1"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2"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3"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14"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15"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16"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33</xdr:row>
      <xdr:rowOff>0</xdr:rowOff>
    </xdr:from>
    <xdr:to>
      <xdr:col>14</xdr:col>
      <xdr:colOff>22860</xdr:colOff>
      <xdr:row>34</xdr:row>
      <xdr:rowOff>0</xdr:rowOff>
    </xdr:to>
    <xdr:sp macro="" textlink="">
      <xdr:nvSpPr>
        <xdr:cNvPr id="6817"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8" name="Line 200"/>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19" name="Line 201"/>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20" name="Line 202"/>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14</xdr:col>
      <xdr:colOff>0</xdr:colOff>
      <xdr:row>32</xdr:row>
      <xdr:rowOff>0</xdr:rowOff>
    </xdr:from>
    <xdr:to>
      <xdr:col>14</xdr:col>
      <xdr:colOff>22860</xdr:colOff>
      <xdr:row>33</xdr:row>
      <xdr:rowOff>0</xdr:rowOff>
    </xdr:to>
    <xdr:sp macro="" textlink="">
      <xdr:nvSpPr>
        <xdr:cNvPr id="6821" name="Line 203"/>
        <xdr:cNvSpPr>
          <a:spLocks noChangeShapeType="1"/>
        </xdr:cNvSpPr>
      </xdr:nvSpPr>
      <xdr:spPr bwMode="auto">
        <a:xfrm flipH="1">
          <a:off x="189814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2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3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3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3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3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3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4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4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4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4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4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5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5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5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5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5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6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6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6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6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6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7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7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7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7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7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8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8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8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8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8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89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9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89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0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0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0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1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1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1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1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1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2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2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2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2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2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3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3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3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3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8"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39"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0"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1"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42"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43"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44"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45"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6"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7"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8"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49"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50"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51"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52"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33</xdr:row>
      <xdr:rowOff>0</xdr:rowOff>
    </xdr:from>
    <xdr:to>
      <xdr:col>15</xdr:col>
      <xdr:colOff>22860</xdr:colOff>
      <xdr:row>34</xdr:row>
      <xdr:rowOff>0</xdr:rowOff>
    </xdr:to>
    <xdr:sp macro="" textlink="">
      <xdr:nvSpPr>
        <xdr:cNvPr id="6953"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54" name="Line 200"/>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55" name="Line 201"/>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56" name="Line 202"/>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15</xdr:col>
      <xdr:colOff>0</xdr:colOff>
      <xdr:row>32</xdr:row>
      <xdr:rowOff>0</xdr:rowOff>
    </xdr:from>
    <xdr:to>
      <xdr:col>15</xdr:col>
      <xdr:colOff>22860</xdr:colOff>
      <xdr:row>33</xdr:row>
      <xdr:rowOff>0</xdr:rowOff>
    </xdr:to>
    <xdr:sp macro="" textlink="">
      <xdr:nvSpPr>
        <xdr:cNvPr id="6957" name="Line 203"/>
        <xdr:cNvSpPr>
          <a:spLocks noChangeShapeType="1"/>
        </xdr:cNvSpPr>
      </xdr:nvSpPr>
      <xdr:spPr bwMode="auto">
        <a:xfrm flipH="1">
          <a:off x="199186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5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5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6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6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6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6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6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7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7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7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8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8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8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9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9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9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699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699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0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0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0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1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1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1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1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1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2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2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2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3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3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3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3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3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4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4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4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4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4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5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5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5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6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6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6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6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6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4"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5"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6"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77"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78"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79"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0"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1"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82"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83"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84"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85"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6"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7"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8"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33</xdr:row>
      <xdr:rowOff>0</xdr:rowOff>
    </xdr:from>
    <xdr:to>
      <xdr:col>16</xdr:col>
      <xdr:colOff>22860</xdr:colOff>
      <xdr:row>34</xdr:row>
      <xdr:rowOff>0</xdr:rowOff>
    </xdr:to>
    <xdr:sp macro="" textlink="">
      <xdr:nvSpPr>
        <xdr:cNvPr id="7089"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90" name="Line 200"/>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91" name="Line 201"/>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92" name="Line 202"/>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32</xdr:row>
      <xdr:rowOff>0</xdr:rowOff>
    </xdr:from>
    <xdr:to>
      <xdr:col>16</xdr:col>
      <xdr:colOff>22860</xdr:colOff>
      <xdr:row>33</xdr:row>
      <xdr:rowOff>0</xdr:rowOff>
    </xdr:to>
    <xdr:sp macro="" textlink="">
      <xdr:nvSpPr>
        <xdr:cNvPr id="7093" name="Line 203"/>
        <xdr:cNvSpPr>
          <a:spLocks noChangeShapeType="1"/>
        </xdr:cNvSpPr>
      </xdr:nvSpPr>
      <xdr:spPr bwMode="auto">
        <a:xfrm flipH="1">
          <a:off x="208788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09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0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0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0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0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0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1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1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1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1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1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2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2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2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2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2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3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3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3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3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3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4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4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4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4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4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5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5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5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5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5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6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7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7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7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7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7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8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8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8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8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8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9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9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9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19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19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0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0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0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0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0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0"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1"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2"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3"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14"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15"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16"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17"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8"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19"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0"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1"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22"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23"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24"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33</xdr:row>
      <xdr:rowOff>0</xdr:rowOff>
    </xdr:from>
    <xdr:to>
      <xdr:col>17</xdr:col>
      <xdr:colOff>22860</xdr:colOff>
      <xdr:row>34</xdr:row>
      <xdr:rowOff>0</xdr:rowOff>
    </xdr:to>
    <xdr:sp macro="" textlink="">
      <xdr:nvSpPr>
        <xdr:cNvPr id="7225"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6" name="Line 200"/>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7" name="Line 201"/>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8" name="Line 202"/>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17</xdr:col>
      <xdr:colOff>0</xdr:colOff>
      <xdr:row>32</xdr:row>
      <xdr:rowOff>0</xdr:rowOff>
    </xdr:from>
    <xdr:to>
      <xdr:col>17</xdr:col>
      <xdr:colOff>22860</xdr:colOff>
      <xdr:row>33</xdr:row>
      <xdr:rowOff>0</xdr:rowOff>
    </xdr:to>
    <xdr:sp macro="" textlink="">
      <xdr:nvSpPr>
        <xdr:cNvPr id="7229" name="Line 203"/>
        <xdr:cNvSpPr>
          <a:spLocks noChangeShapeType="1"/>
        </xdr:cNvSpPr>
      </xdr:nvSpPr>
      <xdr:spPr bwMode="auto">
        <a:xfrm flipH="1">
          <a:off x="2183892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3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3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3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4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4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4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5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5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5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5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5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6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6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6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6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6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7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7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7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7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7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8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8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8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8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8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9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9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9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29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29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0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0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0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0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0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1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1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1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2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2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2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3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3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3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3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3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4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4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6"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7"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8"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49"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0"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1"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2"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3"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54"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55"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56"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57"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8"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59"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60"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33</xdr:row>
      <xdr:rowOff>0</xdr:rowOff>
    </xdr:from>
    <xdr:to>
      <xdr:col>18</xdr:col>
      <xdr:colOff>22860</xdr:colOff>
      <xdr:row>34</xdr:row>
      <xdr:rowOff>0</xdr:rowOff>
    </xdr:to>
    <xdr:sp macro="" textlink="">
      <xdr:nvSpPr>
        <xdr:cNvPr id="7361"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62" name="Line 200"/>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63" name="Line 201"/>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64" name="Line 202"/>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18</xdr:col>
      <xdr:colOff>0</xdr:colOff>
      <xdr:row>32</xdr:row>
      <xdr:rowOff>0</xdr:rowOff>
    </xdr:from>
    <xdr:to>
      <xdr:col>18</xdr:col>
      <xdr:colOff>22860</xdr:colOff>
      <xdr:row>33</xdr:row>
      <xdr:rowOff>0</xdr:rowOff>
    </xdr:to>
    <xdr:sp macro="" textlink="">
      <xdr:nvSpPr>
        <xdr:cNvPr id="7365" name="Line 203"/>
        <xdr:cNvSpPr>
          <a:spLocks noChangeShapeType="1"/>
        </xdr:cNvSpPr>
      </xdr:nvSpPr>
      <xdr:spPr bwMode="auto">
        <a:xfrm flipH="1">
          <a:off x="2277618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6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6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6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6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7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7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7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7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7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8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8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8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8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8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39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9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39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0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0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0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0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0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1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1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1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2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2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2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2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2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3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4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4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4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4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4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5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5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5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5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5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6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6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6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6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6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7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7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7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7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7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2"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3"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4"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85"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86"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87"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88"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89"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0"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1"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2"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3"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94"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95"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96"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33</xdr:row>
      <xdr:rowOff>0</xdr:rowOff>
    </xdr:from>
    <xdr:to>
      <xdr:col>19</xdr:col>
      <xdr:colOff>22860</xdr:colOff>
      <xdr:row>34</xdr:row>
      <xdr:rowOff>0</xdr:rowOff>
    </xdr:to>
    <xdr:sp macro="" textlink="">
      <xdr:nvSpPr>
        <xdr:cNvPr id="7497"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8" name="Line 200"/>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499" name="Line 201"/>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500" name="Line 202"/>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19</xdr:col>
      <xdr:colOff>0</xdr:colOff>
      <xdr:row>32</xdr:row>
      <xdr:rowOff>0</xdr:rowOff>
    </xdr:from>
    <xdr:to>
      <xdr:col>19</xdr:col>
      <xdr:colOff>22860</xdr:colOff>
      <xdr:row>33</xdr:row>
      <xdr:rowOff>0</xdr:rowOff>
    </xdr:to>
    <xdr:sp macro="" textlink="">
      <xdr:nvSpPr>
        <xdr:cNvPr id="7501" name="Line 203"/>
        <xdr:cNvSpPr>
          <a:spLocks noChangeShapeType="1"/>
        </xdr:cNvSpPr>
      </xdr:nvSpPr>
      <xdr:spPr bwMode="auto">
        <a:xfrm flipH="1">
          <a:off x="23736300" y="3566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7502" name="Line 42"/>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7503" name="Line 44"/>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7504" name="Line 76"/>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46</xdr:row>
      <xdr:rowOff>0</xdr:rowOff>
    </xdr:from>
    <xdr:to>
      <xdr:col>10</xdr:col>
      <xdr:colOff>22860</xdr:colOff>
      <xdr:row>47</xdr:row>
      <xdr:rowOff>0</xdr:rowOff>
    </xdr:to>
    <xdr:sp macro="" textlink="">
      <xdr:nvSpPr>
        <xdr:cNvPr id="7505" name="Line 78"/>
        <xdr:cNvSpPr>
          <a:spLocks noChangeShapeType="1"/>
        </xdr:cNvSpPr>
      </xdr:nvSpPr>
      <xdr:spPr bwMode="auto">
        <a:xfrm flipH="1">
          <a:off x="15186660" y="495300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132</xdr:row>
      <xdr:rowOff>106680</xdr:rowOff>
    </xdr:from>
    <xdr:to>
      <xdr:col>1</xdr:col>
      <xdr:colOff>899160</xdr:colOff>
      <xdr:row>133</xdr:row>
      <xdr:rowOff>0</xdr:rowOff>
    </xdr:to>
    <xdr:sp macro="" textlink="">
      <xdr:nvSpPr>
        <xdr:cNvPr id="7509" name="Line 32"/>
        <xdr:cNvSpPr>
          <a:spLocks noChangeShapeType="1"/>
        </xdr:cNvSpPr>
      </xdr:nvSpPr>
      <xdr:spPr bwMode="auto">
        <a:xfrm flipH="1" flipV="1">
          <a:off x="2712720" y="2467356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132</xdr:row>
      <xdr:rowOff>0</xdr:rowOff>
    </xdr:from>
    <xdr:to>
      <xdr:col>1</xdr:col>
      <xdr:colOff>899160</xdr:colOff>
      <xdr:row>132</xdr:row>
      <xdr:rowOff>106680</xdr:rowOff>
    </xdr:to>
    <xdr:sp macro="" textlink="">
      <xdr:nvSpPr>
        <xdr:cNvPr id="7510" name="Line 28"/>
        <xdr:cNvSpPr>
          <a:spLocks noChangeShapeType="1"/>
        </xdr:cNvSpPr>
      </xdr:nvSpPr>
      <xdr:spPr bwMode="auto">
        <a:xfrm flipH="1" flipV="1">
          <a:off x="2712720" y="2456688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132</xdr:row>
      <xdr:rowOff>106680</xdr:rowOff>
    </xdr:from>
    <xdr:to>
      <xdr:col>1</xdr:col>
      <xdr:colOff>899160</xdr:colOff>
      <xdr:row>135</xdr:row>
      <xdr:rowOff>106680</xdr:rowOff>
    </xdr:to>
    <xdr:sp macro="" textlink="">
      <xdr:nvSpPr>
        <xdr:cNvPr id="7511" name="Line 29"/>
        <xdr:cNvSpPr>
          <a:spLocks noChangeShapeType="1"/>
        </xdr:cNvSpPr>
      </xdr:nvSpPr>
      <xdr:spPr bwMode="auto">
        <a:xfrm flipH="1" flipV="1">
          <a:off x="2712720" y="2467356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135</xdr:row>
      <xdr:rowOff>106680</xdr:rowOff>
    </xdr:from>
    <xdr:to>
      <xdr:col>1</xdr:col>
      <xdr:colOff>899160</xdr:colOff>
      <xdr:row>136</xdr:row>
      <xdr:rowOff>0</xdr:rowOff>
    </xdr:to>
    <xdr:sp macro="" textlink="">
      <xdr:nvSpPr>
        <xdr:cNvPr id="7512" name="Line 32"/>
        <xdr:cNvSpPr>
          <a:spLocks noChangeShapeType="1"/>
        </xdr:cNvSpPr>
      </xdr:nvSpPr>
      <xdr:spPr bwMode="auto">
        <a:xfrm flipH="1" flipV="1">
          <a:off x="2712720" y="2388108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137</xdr:row>
      <xdr:rowOff>106680</xdr:rowOff>
    </xdr:from>
    <xdr:to>
      <xdr:col>1</xdr:col>
      <xdr:colOff>899160</xdr:colOff>
      <xdr:row>138</xdr:row>
      <xdr:rowOff>0</xdr:rowOff>
    </xdr:to>
    <xdr:sp macro="" textlink="">
      <xdr:nvSpPr>
        <xdr:cNvPr id="7513" name="Line 32"/>
        <xdr:cNvSpPr>
          <a:spLocks noChangeShapeType="1"/>
        </xdr:cNvSpPr>
      </xdr:nvSpPr>
      <xdr:spPr bwMode="auto">
        <a:xfrm flipH="1" flipV="1">
          <a:off x="2712720" y="2487168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124</xdr:row>
      <xdr:rowOff>0</xdr:rowOff>
    </xdr:to>
    <xdr:sp macro="" textlink="">
      <xdr:nvSpPr>
        <xdr:cNvPr id="8327" name="Line 32"/>
        <xdr:cNvSpPr>
          <a:spLocks noChangeShapeType="1"/>
        </xdr:cNvSpPr>
      </xdr:nvSpPr>
      <xdr:spPr bwMode="auto">
        <a:xfrm flipH="1" flipV="1">
          <a:off x="2712720" y="22890480"/>
          <a:ext cx="30480" cy="487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106680</xdr:rowOff>
    </xdr:to>
    <xdr:sp macro="" textlink="">
      <xdr:nvSpPr>
        <xdr:cNvPr id="8328" name="Line 28"/>
        <xdr:cNvSpPr>
          <a:spLocks noChangeShapeType="1"/>
        </xdr:cNvSpPr>
      </xdr:nvSpPr>
      <xdr:spPr bwMode="auto">
        <a:xfrm flipH="1" flipV="1">
          <a:off x="2712720" y="2289048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123</xdr:row>
      <xdr:rowOff>106680</xdr:rowOff>
    </xdr:from>
    <xdr:to>
      <xdr:col>1</xdr:col>
      <xdr:colOff>899160</xdr:colOff>
      <xdr:row>124</xdr:row>
      <xdr:rowOff>0</xdr:rowOff>
    </xdr:to>
    <xdr:sp macro="" textlink="">
      <xdr:nvSpPr>
        <xdr:cNvPr id="8329" name="Line 29"/>
        <xdr:cNvSpPr>
          <a:spLocks noChangeShapeType="1"/>
        </xdr:cNvSpPr>
      </xdr:nvSpPr>
      <xdr:spPr bwMode="auto">
        <a:xfrm flipH="1" flipV="1">
          <a:off x="2712720" y="2308860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122</xdr:row>
      <xdr:rowOff>106680</xdr:rowOff>
    </xdr:from>
    <xdr:to>
      <xdr:col>1</xdr:col>
      <xdr:colOff>899160</xdr:colOff>
      <xdr:row>123</xdr:row>
      <xdr:rowOff>106680</xdr:rowOff>
    </xdr:to>
    <xdr:sp macro="" textlink="">
      <xdr:nvSpPr>
        <xdr:cNvPr id="8330" name="Line 28"/>
        <xdr:cNvSpPr>
          <a:spLocks noChangeShapeType="1"/>
        </xdr:cNvSpPr>
      </xdr:nvSpPr>
      <xdr:spPr bwMode="auto">
        <a:xfrm flipH="1" flipV="1">
          <a:off x="2712720" y="2289048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123</xdr:row>
      <xdr:rowOff>106680</xdr:rowOff>
    </xdr:from>
    <xdr:to>
      <xdr:col>1</xdr:col>
      <xdr:colOff>899160</xdr:colOff>
      <xdr:row>124</xdr:row>
      <xdr:rowOff>0</xdr:rowOff>
    </xdr:to>
    <xdr:sp macro="" textlink="">
      <xdr:nvSpPr>
        <xdr:cNvPr id="8331" name="Line 29"/>
        <xdr:cNvSpPr>
          <a:spLocks noChangeShapeType="1"/>
        </xdr:cNvSpPr>
      </xdr:nvSpPr>
      <xdr:spPr bwMode="auto">
        <a:xfrm flipH="1" flipV="1">
          <a:off x="2712720" y="2308860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123</xdr:row>
      <xdr:rowOff>106680</xdr:rowOff>
    </xdr:from>
    <xdr:to>
      <xdr:col>1</xdr:col>
      <xdr:colOff>899160</xdr:colOff>
      <xdr:row>124</xdr:row>
      <xdr:rowOff>0</xdr:rowOff>
    </xdr:to>
    <xdr:sp macro="" textlink="">
      <xdr:nvSpPr>
        <xdr:cNvPr id="8332" name="Line 28"/>
        <xdr:cNvSpPr>
          <a:spLocks noChangeShapeType="1"/>
        </xdr:cNvSpPr>
      </xdr:nvSpPr>
      <xdr:spPr bwMode="auto">
        <a:xfrm flipH="1" flipV="1">
          <a:off x="2712720" y="230886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123</xdr:row>
      <xdr:rowOff>106680</xdr:rowOff>
    </xdr:from>
    <xdr:to>
      <xdr:col>1</xdr:col>
      <xdr:colOff>899160</xdr:colOff>
      <xdr:row>124</xdr:row>
      <xdr:rowOff>0</xdr:rowOff>
    </xdr:to>
    <xdr:sp macro="" textlink="">
      <xdr:nvSpPr>
        <xdr:cNvPr id="8334" name="Line 28"/>
        <xdr:cNvSpPr>
          <a:spLocks noChangeShapeType="1"/>
        </xdr:cNvSpPr>
      </xdr:nvSpPr>
      <xdr:spPr bwMode="auto">
        <a:xfrm flipH="1" flipV="1">
          <a:off x="2712720" y="230886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133</xdr:row>
      <xdr:rowOff>106680</xdr:rowOff>
    </xdr:from>
    <xdr:to>
      <xdr:col>1</xdr:col>
      <xdr:colOff>899160</xdr:colOff>
      <xdr:row>134</xdr:row>
      <xdr:rowOff>0</xdr:rowOff>
    </xdr:to>
    <xdr:sp macro="" textlink="">
      <xdr:nvSpPr>
        <xdr:cNvPr id="8338" name="Line 32"/>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134</xdr:row>
      <xdr:rowOff>106680</xdr:rowOff>
    </xdr:from>
    <xdr:to>
      <xdr:col>1</xdr:col>
      <xdr:colOff>899160</xdr:colOff>
      <xdr:row>135</xdr:row>
      <xdr:rowOff>0</xdr:rowOff>
    </xdr:to>
    <xdr:sp macro="" textlink="">
      <xdr:nvSpPr>
        <xdr:cNvPr id="8339" name="Line 32"/>
        <xdr:cNvSpPr>
          <a:spLocks noChangeShapeType="1"/>
        </xdr:cNvSpPr>
      </xdr:nvSpPr>
      <xdr:spPr bwMode="auto">
        <a:xfrm flipH="1" flipV="1">
          <a:off x="2712720" y="258470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134</xdr:row>
      <xdr:rowOff>0</xdr:rowOff>
    </xdr:from>
    <xdr:to>
      <xdr:col>1</xdr:col>
      <xdr:colOff>899160</xdr:colOff>
      <xdr:row>134</xdr:row>
      <xdr:rowOff>106680</xdr:rowOff>
    </xdr:to>
    <xdr:sp macro="" textlink="">
      <xdr:nvSpPr>
        <xdr:cNvPr id="8340" name="Line 28"/>
        <xdr:cNvSpPr>
          <a:spLocks noChangeShapeType="1"/>
        </xdr:cNvSpPr>
      </xdr:nvSpPr>
      <xdr:spPr bwMode="auto">
        <a:xfrm flipH="1" flipV="1">
          <a:off x="2712720" y="257403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135</xdr:row>
      <xdr:rowOff>106680</xdr:rowOff>
    </xdr:from>
    <xdr:to>
      <xdr:col>1</xdr:col>
      <xdr:colOff>899160</xdr:colOff>
      <xdr:row>136</xdr:row>
      <xdr:rowOff>0</xdr:rowOff>
    </xdr:to>
    <xdr:sp macro="" textlink="">
      <xdr:nvSpPr>
        <xdr:cNvPr id="8341" name="Line 32"/>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136</xdr:row>
      <xdr:rowOff>106680</xdr:rowOff>
    </xdr:from>
    <xdr:to>
      <xdr:col>1</xdr:col>
      <xdr:colOff>899160</xdr:colOff>
      <xdr:row>137</xdr:row>
      <xdr:rowOff>0</xdr:rowOff>
    </xdr:to>
    <xdr:sp macro="" textlink="">
      <xdr:nvSpPr>
        <xdr:cNvPr id="8342" name="Line 32"/>
        <xdr:cNvSpPr>
          <a:spLocks noChangeShapeType="1"/>
        </xdr:cNvSpPr>
      </xdr:nvSpPr>
      <xdr:spPr bwMode="auto">
        <a:xfrm flipH="1" flipV="1">
          <a:off x="2712720" y="2584704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136</xdr:row>
      <xdr:rowOff>0</xdr:rowOff>
    </xdr:from>
    <xdr:to>
      <xdr:col>1</xdr:col>
      <xdr:colOff>899160</xdr:colOff>
      <xdr:row>136</xdr:row>
      <xdr:rowOff>106680</xdr:rowOff>
    </xdr:to>
    <xdr:sp macro="" textlink="">
      <xdr:nvSpPr>
        <xdr:cNvPr id="8343" name="Line 28"/>
        <xdr:cNvSpPr>
          <a:spLocks noChangeShapeType="1"/>
        </xdr:cNvSpPr>
      </xdr:nvSpPr>
      <xdr:spPr bwMode="auto">
        <a:xfrm flipH="1" flipV="1">
          <a:off x="2712720" y="25740360"/>
          <a:ext cx="3048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4" name="Line 8"/>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5" name="Line 38"/>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6" name="Line 72"/>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7" name="Line 204"/>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8" name="Line 206"/>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49" name="Line 208"/>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0" name="Line 209"/>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1" name="Line 211"/>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2" name="Line 205"/>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3" name="Line 207"/>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4" name="Line 210"/>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5" name="Line 205"/>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6" name="Line 207"/>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7" name="Line 210"/>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8" name="Line 205"/>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59" name="Line 207"/>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0" name="Line 210"/>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1" name="Line 205"/>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2" name="Line 207"/>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3" name="Line 210"/>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4" name="Line 205"/>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5" name="Line 207"/>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16</xdr:col>
      <xdr:colOff>0</xdr:colOff>
      <xdr:row>201</xdr:row>
      <xdr:rowOff>0</xdr:rowOff>
    </xdr:from>
    <xdr:to>
      <xdr:col>16</xdr:col>
      <xdr:colOff>22860</xdr:colOff>
      <xdr:row>201</xdr:row>
      <xdr:rowOff>0</xdr:rowOff>
    </xdr:to>
    <xdr:sp macro="" textlink="">
      <xdr:nvSpPr>
        <xdr:cNvPr id="8366" name="Line 210"/>
        <xdr:cNvSpPr>
          <a:spLocks noChangeShapeType="1"/>
        </xdr:cNvSpPr>
      </xdr:nvSpPr>
      <xdr:spPr bwMode="auto">
        <a:xfrm flipH="1">
          <a:off x="15384780" y="39380160"/>
          <a:ext cx="2286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25</xdr:row>
      <xdr:rowOff>0</xdr:rowOff>
    </xdr:from>
    <xdr:to>
      <xdr:col>1</xdr:col>
      <xdr:colOff>1036320</xdr:colOff>
      <xdr:row>26</xdr:row>
      <xdr:rowOff>0</xdr:rowOff>
    </xdr:to>
    <xdr:sp macro="" textlink="">
      <xdr:nvSpPr>
        <xdr:cNvPr id="8367" name="Line 29"/>
        <xdr:cNvSpPr>
          <a:spLocks noChangeShapeType="1"/>
        </xdr:cNvSpPr>
      </xdr:nvSpPr>
      <xdr:spPr bwMode="auto">
        <a:xfrm flipH="1" flipV="1">
          <a:off x="2842260" y="1030224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62</xdr:row>
      <xdr:rowOff>0</xdr:rowOff>
    </xdr:from>
    <xdr:to>
      <xdr:col>1</xdr:col>
      <xdr:colOff>1036320</xdr:colOff>
      <xdr:row>63</xdr:row>
      <xdr:rowOff>0</xdr:rowOff>
    </xdr:to>
    <xdr:sp macro="" textlink="">
      <xdr:nvSpPr>
        <xdr:cNvPr id="8368" name="Line 29"/>
        <xdr:cNvSpPr>
          <a:spLocks noChangeShapeType="1"/>
        </xdr:cNvSpPr>
      </xdr:nvSpPr>
      <xdr:spPr bwMode="auto">
        <a:xfrm flipH="1" flipV="1">
          <a:off x="2842260" y="9509760"/>
          <a:ext cx="3810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69" name="Line 200"/>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70" name="Line 201"/>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71" name="Line 202"/>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72" name="Line 203"/>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59</xdr:row>
      <xdr:rowOff>0</xdr:rowOff>
    </xdr:from>
    <xdr:to>
      <xdr:col>13</xdr:col>
      <xdr:colOff>22860</xdr:colOff>
      <xdr:row>60</xdr:row>
      <xdr:rowOff>0</xdr:rowOff>
    </xdr:to>
    <xdr:sp macro="" textlink="">
      <xdr:nvSpPr>
        <xdr:cNvPr id="8373" name="Line 200"/>
        <xdr:cNvSpPr>
          <a:spLocks noChangeShapeType="1"/>
        </xdr:cNvSpPr>
      </xdr:nvSpPr>
      <xdr:spPr bwMode="auto">
        <a:xfrm flipH="1">
          <a:off x="1730502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59</xdr:row>
      <xdr:rowOff>0</xdr:rowOff>
    </xdr:from>
    <xdr:to>
      <xdr:col>13</xdr:col>
      <xdr:colOff>22860</xdr:colOff>
      <xdr:row>60</xdr:row>
      <xdr:rowOff>0</xdr:rowOff>
    </xdr:to>
    <xdr:sp macro="" textlink="">
      <xdr:nvSpPr>
        <xdr:cNvPr id="8374" name="Line 201"/>
        <xdr:cNvSpPr>
          <a:spLocks noChangeShapeType="1"/>
        </xdr:cNvSpPr>
      </xdr:nvSpPr>
      <xdr:spPr bwMode="auto">
        <a:xfrm flipH="1">
          <a:off x="1730502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59</xdr:row>
      <xdr:rowOff>0</xdr:rowOff>
    </xdr:from>
    <xdr:to>
      <xdr:col>13</xdr:col>
      <xdr:colOff>22860</xdr:colOff>
      <xdr:row>60</xdr:row>
      <xdr:rowOff>0</xdr:rowOff>
    </xdr:to>
    <xdr:sp macro="" textlink="">
      <xdr:nvSpPr>
        <xdr:cNvPr id="8375" name="Line 202"/>
        <xdr:cNvSpPr>
          <a:spLocks noChangeShapeType="1"/>
        </xdr:cNvSpPr>
      </xdr:nvSpPr>
      <xdr:spPr bwMode="auto">
        <a:xfrm flipH="1">
          <a:off x="1730502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13</xdr:col>
      <xdr:colOff>0</xdr:colOff>
      <xdr:row>59</xdr:row>
      <xdr:rowOff>0</xdr:rowOff>
    </xdr:from>
    <xdr:to>
      <xdr:col>13</xdr:col>
      <xdr:colOff>22860</xdr:colOff>
      <xdr:row>60</xdr:row>
      <xdr:rowOff>0</xdr:rowOff>
    </xdr:to>
    <xdr:sp macro="" textlink="">
      <xdr:nvSpPr>
        <xdr:cNvPr id="8376" name="Line 203"/>
        <xdr:cNvSpPr>
          <a:spLocks noChangeShapeType="1"/>
        </xdr:cNvSpPr>
      </xdr:nvSpPr>
      <xdr:spPr bwMode="auto">
        <a:xfrm flipH="1">
          <a:off x="1730502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77"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78"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79"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80"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81" name="Line 200"/>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82" name="Line 201"/>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83" name="Line 202"/>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84" name="Line 203"/>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85"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86"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87"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88"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89" name="Line 200"/>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90" name="Line 201"/>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91" name="Line 202"/>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392" name="Line 203"/>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393"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394"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395"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396"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97"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98"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399"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00"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998220</xdr:colOff>
      <xdr:row>62</xdr:row>
      <xdr:rowOff>0</xdr:rowOff>
    </xdr:from>
    <xdr:to>
      <xdr:col>1</xdr:col>
      <xdr:colOff>1036320</xdr:colOff>
      <xdr:row>62</xdr:row>
      <xdr:rowOff>106680</xdr:rowOff>
    </xdr:to>
    <xdr:sp macro="" textlink="">
      <xdr:nvSpPr>
        <xdr:cNvPr id="8401" name="Line 168"/>
        <xdr:cNvSpPr>
          <a:spLocks noChangeShapeType="1"/>
        </xdr:cNvSpPr>
      </xdr:nvSpPr>
      <xdr:spPr bwMode="auto">
        <a:xfrm flipH="1" flipV="1">
          <a:off x="2842260" y="9509760"/>
          <a:ext cx="38100" cy="10668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02"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03"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04"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05"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06" name="Line 200"/>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07" name="Line 201"/>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08" name="Line 202"/>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09" name="Line 203"/>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0"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1"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2"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3"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14"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15"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16"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17"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8"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19"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0"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1"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22"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23"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24"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25"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6"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7"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8"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29"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30"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31"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32"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33"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34" name="Line 200"/>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35" name="Line 201"/>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36" name="Line 202"/>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12</xdr:col>
      <xdr:colOff>0</xdr:colOff>
      <xdr:row>59</xdr:row>
      <xdr:rowOff>0</xdr:rowOff>
    </xdr:from>
    <xdr:to>
      <xdr:col>12</xdr:col>
      <xdr:colOff>22860</xdr:colOff>
      <xdr:row>60</xdr:row>
      <xdr:rowOff>0</xdr:rowOff>
    </xdr:to>
    <xdr:sp macro="" textlink="">
      <xdr:nvSpPr>
        <xdr:cNvPr id="8437" name="Line 203"/>
        <xdr:cNvSpPr>
          <a:spLocks noChangeShapeType="1"/>
        </xdr:cNvSpPr>
      </xdr:nvSpPr>
      <xdr:spPr bwMode="auto">
        <a:xfrm flipH="1">
          <a:off x="1634490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38"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39"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0"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1"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42"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43"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44"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45"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6"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7"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8"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49"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50"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51"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52"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53"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4"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5"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6"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7"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8"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59"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0"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1"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62" name="Line 200"/>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63" name="Line 201"/>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64" name="Line 202"/>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11</xdr:col>
      <xdr:colOff>0</xdr:colOff>
      <xdr:row>59</xdr:row>
      <xdr:rowOff>0</xdr:rowOff>
    </xdr:from>
    <xdr:to>
      <xdr:col>11</xdr:col>
      <xdr:colOff>22860</xdr:colOff>
      <xdr:row>60</xdr:row>
      <xdr:rowOff>0</xdr:rowOff>
    </xdr:to>
    <xdr:sp macro="" textlink="">
      <xdr:nvSpPr>
        <xdr:cNvPr id="8465" name="Line 203"/>
        <xdr:cNvSpPr>
          <a:spLocks noChangeShapeType="1"/>
        </xdr:cNvSpPr>
      </xdr:nvSpPr>
      <xdr:spPr bwMode="auto">
        <a:xfrm flipH="1">
          <a:off x="153847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6"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7"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8"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69"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70" name="Line 200"/>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71" name="Line 201"/>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72" name="Line 202"/>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10</xdr:col>
      <xdr:colOff>0</xdr:colOff>
      <xdr:row>59</xdr:row>
      <xdr:rowOff>0</xdr:rowOff>
    </xdr:from>
    <xdr:to>
      <xdr:col>10</xdr:col>
      <xdr:colOff>22860</xdr:colOff>
      <xdr:row>60</xdr:row>
      <xdr:rowOff>0</xdr:rowOff>
    </xdr:to>
    <xdr:sp macro="" textlink="">
      <xdr:nvSpPr>
        <xdr:cNvPr id="8473" name="Line 203"/>
        <xdr:cNvSpPr>
          <a:spLocks noChangeShapeType="1"/>
        </xdr:cNvSpPr>
      </xdr:nvSpPr>
      <xdr:spPr bwMode="auto">
        <a:xfrm flipH="1">
          <a:off x="14356080" y="10104120"/>
          <a:ext cx="2286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115</xdr:row>
      <xdr:rowOff>106680</xdr:rowOff>
    </xdr:to>
    <xdr:sp macro="" textlink="">
      <xdr:nvSpPr>
        <xdr:cNvPr id="8474" name="Line 28"/>
        <xdr:cNvSpPr>
          <a:spLocks noChangeShapeType="1"/>
        </xdr:cNvSpPr>
      </xdr:nvSpPr>
      <xdr:spPr bwMode="auto">
        <a:xfrm flipH="1" flipV="1">
          <a:off x="2712720" y="254508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115</xdr:row>
      <xdr:rowOff>106680</xdr:rowOff>
    </xdr:from>
    <xdr:to>
      <xdr:col>1</xdr:col>
      <xdr:colOff>899160</xdr:colOff>
      <xdr:row>116</xdr:row>
      <xdr:rowOff>0</xdr:rowOff>
    </xdr:to>
    <xdr:sp macro="" textlink="">
      <xdr:nvSpPr>
        <xdr:cNvPr id="8475" name="Line 29"/>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114</xdr:row>
      <xdr:rowOff>106680</xdr:rowOff>
    </xdr:from>
    <xdr:to>
      <xdr:col>1</xdr:col>
      <xdr:colOff>899160</xdr:colOff>
      <xdr:row>115</xdr:row>
      <xdr:rowOff>106680</xdr:rowOff>
    </xdr:to>
    <xdr:sp macro="" textlink="">
      <xdr:nvSpPr>
        <xdr:cNvPr id="8476" name="Line 28"/>
        <xdr:cNvSpPr>
          <a:spLocks noChangeShapeType="1"/>
        </xdr:cNvSpPr>
      </xdr:nvSpPr>
      <xdr:spPr bwMode="auto">
        <a:xfrm flipH="1" flipV="1">
          <a:off x="2712720" y="25450800"/>
          <a:ext cx="30480" cy="19812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115</xdr:row>
      <xdr:rowOff>106680</xdr:rowOff>
    </xdr:from>
    <xdr:to>
      <xdr:col>1</xdr:col>
      <xdr:colOff>899160</xdr:colOff>
      <xdr:row>116</xdr:row>
      <xdr:rowOff>0</xdr:rowOff>
    </xdr:to>
    <xdr:sp macro="" textlink="">
      <xdr:nvSpPr>
        <xdr:cNvPr id="8477" name="Line 29"/>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115</xdr:row>
      <xdr:rowOff>106680</xdr:rowOff>
    </xdr:from>
    <xdr:to>
      <xdr:col>1</xdr:col>
      <xdr:colOff>899160</xdr:colOff>
      <xdr:row>116</xdr:row>
      <xdr:rowOff>0</xdr:rowOff>
    </xdr:to>
    <xdr:sp macro="" textlink="">
      <xdr:nvSpPr>
        <xdr:cNvPr id="8478" name="Line 28"/>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twoCellAnchor>
    <xdr:from>
      <xdr:col>1</xdr:col>
      <xdr:colOff>868680</xdr:colOff>
      <xdr:row>115</xdr:row>
      <xdr:rowOff>106680</xdr:rowOff>
    </xdr:from>
    <xdr:to>
      <xdr:col>1</xdr:col>
      <xdr:colOff>899160</xdr:colOff>
      <xdr:row>116</xdr:row>
      <xdr:rowOff>0</xdr:rowOff>
    </xdr:to>
    <xdr:sp macro="" textlink="">
      <xdr:nvSpPr>
        <xdr:cNvPr id="8479" name="Line 28"/>
        <xdr:cNvSpPr>
          <a:spLocks noChangeShapeType="1"/>
        </xdr:cNvSpPr>
      </xdr:nvSpPr>
      <xdr:spPr bwMode="auto">
        <a:xfrm flipH="1" flipV="1">
          <a:off x="2712720" y="25648920"/>
          <a:ext cx="30480" cy="9144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28575">
              <a:solidFill>
                <a:srgbClr xmlns:mc="http://schemas.openxmlformats.org/markup-compatibility/2006" val="008080" mc:Ignorable="a14" a14:legacySpreadsheetColorIndex="21"/>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s%20and%20Settings\Administrator\Local%20Settings\Temporary%20Internet%20Files\Content.IE5\YNCLY5G7\budget%20detail%20200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cip/2015-16%20cip/cip2015-2022%20t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ip/2016-17%20cip/cip2016-2023%20%20Town%20Counci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gen gov"/>
      <sheetName val="02-assessing"/>
      <sheetName val="03-fire"/>
      <sheetName val="04-police"/>
      <sheetName val="05-comm"/>
      <sheetName val="07-pub works"/>
      <sheetName val="08-highway"/>
      <sheetName val="09-solid waste"/>
      <sheetName val="10-wastewater"/>
      <sheetName val="11-park mntc"/>
      <sheetName val="13-parks &amp; rec"/>
      <sheetName val="15-library"/>
      <sheetName val="16-equip mntc"/>
      <sheetName val="17-bldg &amp; grounds"/>
      <sheetName val="21-comm dev"/>
      <sheetName val="24-tax coll"/>
      <sheetName val="25-welfare"/>
      <sheetName val="27-debt svc"/>
      <sheetName val="summary-dept"/>
      <sheetName val="summary-line items"/>
      <sheetName val="summary-object"/>
      <sheetName val="summary-function"/>
      <sheetName val="revenue"/>
      <sheetName val="mun tax rate"/>
      <sheetName val="voted"/>
      <sheetName val="summary-fund"/>
      <sheetName val="default"/>
      <sheetName val="crf"/>
      <sheetName val="ms7-appr"/>
      <sheetName val="ms7-rev"/>
      <sheetName val="afscme2986"/>
      <sheetName val="work1"/>
      <sheetName val="work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tax"/>
      <sheetName val="Sheet16"/>
      <sheetName val="Major with comments funding"/>
      <sheetName val="cipminor"/>
      <sheetName val="South Fire"/>
      <sheetName val="Bridge - Bean Road"/>
      <sheetName val="Bridge-Bedford Rd."/>
      <sheetName val="Bridge-US 3 "/>
      <sheetName val="StormwaterDrainage "/>
      <sheetName val="Paving "/>
      <sheetName val="Paving Gravel Roads "/>
      <sheetName val="Paving DW Highway"/>
      <sheetName val="Paving - Executive Park Dr."/>
      <sheetName val="Highway Garage "/>
      <sheetName val="Wire@DWIntersection "/>
      <sheetName val="Griffin Street Boat ramp "/>
      <sheetName val="Seaverns Bridge Canoe Launch"/>
      <sheetName val="Souhegan River Trail"/>
      <sheetName val="Sewer Line Ext."/>
      <sheetName val="parking Lot Paving"/>
      <sheetName val="Library Install Passcards"/>
      <sheetName val="HVAC Library"/>
      <sheetName val="Sprinkler Library"/>
      <sheetName val="Phase III &amp; PS "/>
      <sheetName val="Sawdust Storage Bld. "/>
      <sheetName val="Executive Park Dr. PS "/>
    </sheetNames>
    <sheetDataSet>
      <sheetData sheetId="0">
        <row r="6">
          <cell r="K6" t="str">
            <v>2012-13</v>
          </cell>
          <cell r="L6" t="str">
            <v>2013-14</v>
          </cell>
        </row>
        <row r="7">
          <cell r="K7">
            <v>425405.5</v>
          </cell>
          <cell r="L7">
            <v>472025.5</v>
          </cell>
        </row>
        <row r="8">
          <cell r="K8">
            <v>937000</v>
          </cell>
          <cell r="L8">
            <v>974000</v>
          </cell>
        </row>
        <row r="9">
          <cell r="K9">
            <v>0</v>
          </cell>
          <cell r="L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iptax"/>
      <sheetName val="Sheet16"/>
      <sheetName val="Major with comments funding"/>
      <sheetName val="cipminor"/>
      <sheetName val="South Fire (2)"/>
      <sheetName val="Bridge-Bedford Rd."/>
      <sheetName val="Bridge-US 3 "/>
      <sheetName val="StormwaterDrainage "/>
      <sheetName val="Paving "/>
      <sheetName val="Paving Gravel Roads "/>
      <sheetName val="Paving DW Highway"/>
      <sheetName val="Paving - Executive Park Dr."/>
      <sheetName val="Highway Garage "/>
      <sheetName val="Wire@DWIntersection "/>
      <sheetName val="Turkey Hill Intersection"/>
      <sheetName val="Merrimack River Boat ramp "/>
      <sheetName val="Seaverns Bridge Canoe Launch"/>
      <sheetName val="Souhegan River Trail"/>
      <sheetName val="DW &amp; Woodbury Sidewalks"/>
      <sheetName val="DW &amp; Baboosic Sidewalks"/>
      <sheetName val="SIDEWALK BABOOSIC LAKE RD"/>
      <sheetName val="Sewer Line Ext."/>
      <sheetName val="parking Lot Paving"/>
      <sheetName val="HVAC Library"/>
      <sheetName val="Sprinkler Library"/>
      <sheetName val="Executive Park Dr. PS "/>
      <sheetName val="Phase III &amp; PS "/>
      <sheetName val="SSSE"/>
    </sheetNames>
    <sheetDataSet>
      <sheetData sheetId="0">
        <row r="6">
          <cell r="M6" t="str">
            <v>2014-15</v>
          </cell>
        </row>
        <row r="7">
          <cell r="M7">
            <v>461396.75</v>
          </cell>
        </row>
        <row r="8">
          <cell r="M8">
            <v>1077000</v>
          </cell>
        </row>
        <row r="9">
          <cell r="M9">
            <v>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57"/>
  <sheetViews>
    <sheetView topLeftCell="A99" zoomScaleNormal="100" zoomScaleSheetLayoutView="100" workbookViewId="0">
      <selection activeCell="T57" sqref="T57"/>
    </sheetView>
  </sheetViews>
  <sheetFormatPr defaultColWidth="10.109375" defaultRowHeight="15.6" x14ac:dyDescent="0.3"/>
  <cols>
    <col min="1" max="1" width="60.109375" style="922" bestFit="1" customWidth="1"/>
    <col min="2" max="2" width="15.6640625" style="922" hidden="1" customWidth="1"/>
    <col min="3" max="3" width="2.88671875" style="922" bestFit="1" customWidth="1"/>
    <col min="4" max="4" width="25.77734375" style="922" hidden="1" customWidth="1"/>
    <col min="5" max="8" width="12.21875" style="922" hidden="1" customWidth="1"/>
    <col min="9" max="9" width="12.21875" style="922" bestFit="1" customWidth="1"/>
    <col min="10" max="10" width="12.21875" style="922" hidden="1" customWidth="1"/>
    <col min="11" max="11" width="16.44140625" style="922" hidden="1" customWidth="1"/>
    <col min="12" max="12" width="12.21875" style="932" hidden="1" customWidth="1"/>
    <col min="13" max="14" width="12.21875" style="922" hidden="1" customWidth="1"/>
    <col min="15" max="15" width="12.21875" style="922" bestFit="1" customWidth="1"/>
    <col min="16" max="18" width="15.33203125" style="922" customWidth="1"/>
    <col min="19" max="23" width="11.5546875" style="922" bestFit="1" customWidth="1"/>
    <col min="24" max="25" width="11.44140625" style="922" bestFit="1" customWidth="1"/>
    <col min="26" max="256" width="10.109375" style="922"/>
    <col min="257" max="257" width="60.109375" style="922" bestFit="1" customWidth="1"/>
    <col min="258" max="258" width="0" style="922" hidden="1" customWidth="1"/>
    <col min="259" max="259" width="2.88671875" style="922" bestFit="1" customWidth="1"/>
    <col min="260" max="269" width="0" style="922" hidden="1" customWidth="1"/>
    <col min="270" max="274" width="15.33203125" style="922" customWidth="1"/>
    <col min="275" max="279" width="11.5546875" style="922" bestFit="1" customWidth="1"/>
    <col min="280" max="280" width="11.44140625" style="922" bestFit="1" customWidth="1"/>
    <col min="281" max="512" width="10.109375" style="922"/>
    <col min="513" max="513" width="60.109375" style="922" bestFit="1" customWidth="1"/>
    <col min="514" max="514" width="0" style="922" hidden="1" customWidth="1"/>
    <col min="515" max="515" width="2.88671875" style="922" bestFit="1" customWidth="1"/>
    <col min="516" max="525" width="0" style="922" hidden="1" customWidth="1"/>
    <col min="526" max="530" width="15.33203125" style="922" customWidth="1"/>
    <col min="531" max="535" width="11.5546875" style="922" bestFit="1" customWidth="1"/>
    <col min="536" max="536" width="11.44140625" style="922" bestFit="1" customWidth="1"/>
    <col min="537" max="768" width="10.109375" style="922"/>
    <col min="769" max="769" width="60.109375" style="922" bestFit="1" customWidth="1"/>
    <col min="770" max="770" width="0" style="922" hidden="1" customWidth="1"/>
    <col min="771" max="771" width="2.88671875" style="922" bestFit="1" customWidth="1"/>
    <col min="772" max="781" width="0" style="922" hidden="1" customWidth="1"/>
    <col min="782" max="786" width="15.33203125" style="922" customWidth="1"/>
    <col min="787" max="791" width="11.5546875" style="922" bestFit="1" customWidth="1"/>
    <col min="792" max="792" width="11.44140625" style="922" bestFit="1" customWidth="1"/>
    <col min="793" max="1024" width="10.109375" style="922"/>
    <col min="1025" max="1025" width="60.109375" style="922" bestFit="1" customWidth="1"/>
    <col min="1026" max="1026" width="0" style="922" hidden="1" customWidth="1"/>
    <col min="1027" max="1027" width="2.88671875" style="922" bestFit="1" customWidth="1"/>
    <col min="1028" max="1037" width="0" style="922" hidden="1" customWidth="1"/>
    <col min="1038" max="1042" width="15.33203125" style="922" customWidth="1"/>
    <col min="1043" max="1047" width="11.5546875" style="922" bestFit="1" customWidth="1"/>
    <col min="1048" max="1048" width="11.44140625" style="922" bestFit="1" customWidth="1"/>
    <col min="1049" max="1280" width="10.109375" style="922"/>
    <col min="1281" max="1281" width="60.109375" style="922" bestFit="1" customWidth="1"/>
    <col min="1282" max="1282" width="0" style="922" hidden="1" customWidth="1"/>
    <col min="1283" max="1283" width="2.88671875" style="922" bestFit="1" customWidth="1"/>
    <col min="1284" max="1293" width="0" style="922" hidden="1" customWidth="1"/>
    <col min="1294" max="1298" width="15.33203125" style="922" customWidth="1"/>
    <col min="1299" max="1303" width="11.5546875" style="922" bestFit="1" customWidth="1"/>
    <col min="1304" max="1304" width="11.44140625" style="922" bestFit="1" customWidth="1"/>
    <col min="1305" max="1536" width="10.109375" style="922"/>
    <col min="1537" max="1537" width="60.109375" style="922" bestFit="1" customWidth="1"/>
    <col min="1538" max="1538" width="0" style="922" hidden="1" customWidth="1"/>
    <col min="1539" max="1539" width="2.88671875" style="922" bestFit="1" customWidth="1"/>
    <col min="1540" max="1549" width="0" style="922" hidden="1" customWidth="1"/>
    <col min="1550" max="1554" width="15.33203125" style="922" customWidth="1"/>
    <col min="1555" max="1559" width="11.5546875" style="922" bestFit="1" customWidth="1"/>
    <col min="1560" max="1560" width="11.44140625" style="922" bestFit="1" customWidth="1"/>
    <col min="1561" max="1792" width="10.109375" style="922"/>
    <col min="1793" max="1793" width="60.109375" style="922" bestFit="1" customWidth="1"/>
    <col min="1794" max="1794" width="0" style="922" hidden="1" customWidth="1"/>
    <col min="1795" max="1795" width="2.88671875" style="922" bestFit="1" customWidth="1"/>
    <col min="1796" max="1805" width="0" style="922" hidden="1" customWidth="1"/>
    <col min="1806" max="1810" width="15.33203125" style="922" customWidth="1"/>
    <col min="1811" max="1815" width="11.5546875" style="922" bestFit="1" customWidth="1"/>
    <col min="1816" max="1816" width="11.44140625" style="922" bestFit="1" customWidth="1"/>
    <col min="1817" max="2048" width="10.109375" style="922"/>
    <col min="2049" max="2049" width="60.109375" style="922" bestFit="1" customWidth="1"/>
    <col min="2050" max="2050" width="0" style="922" hidden="1" customWidth="1"/>
    <col min="2051" max="2051" width="2.88671875" style="922" bestFit="1" customWidth="1"/>
    <col min="2052" max="2061" width="0" style="922" hidden="1" customWidth="1"/>
    <col min="2062" max="2066" width="15.33203125" style="922" customWidth="1"/>
    <col min="2067" max="2071" width="11.5546875" style="922" bestFit="1" customWidth="1"/>
    <col min="2072" max="2072" width="11.44140625" style="922" bestFit="1" customWidth="1"/>
    <col min="2073" max="2304" width="10.109375" style="922"/>
    <col min="2305" max="2305" width="60.109375" style="922" bestFit="1" customWidth="1"/>
    <col min="2306" max="2306" width="0" style="922" hidden="1" customWidth="1"/>
    <col min="2307" max="2307" width="2.88671875" style="922" bestFit="1" customWidth="1"/>
    <col min="2308" max="2317" width="0" style="922" hidden="1" customWidth="1"/>
    <col min="2318" max="2322" width="15.33203125" style="922" customWidth="1"/>
    <col min="2323" max="2327" width="11.5546875" style="922" bestFit="1" customWidth="1"/>
    <col min="2328" max="2328" width="11.44140625" style="922" bestFit="1" customWidth="1"/>
    <col min="2329" max="2560" width="10.109375" style="922"/>
    <col min="2561" max="2561" width="60.109375" style="922" bestFit="1" customWidth="1"/>
    <col min="2562" max="2562" width="0" style="922" hidden="1" customWidth="1"/>
    <col min="2563" max="2563" width="2.88671875" style="922" bestFit="1" customWidth="1"/>
    <col min="2564" max="2573" width="0" style="922" hidden="1" customWidth="1"/>
    <col min="2574" max="2578" width="15.33203125" style="922" customWidth="1"/>
    <col min="2579" max="2583" width="11.5546875" style="922" bestFit="1" customWidth="1"/>
    <col min="2584" max="2584" width="11.44140625" style="922" bestFit="1" customWidth="1"/>
    <col min="2585" max="2816" width="10.109375" style="922"/>
    <col min="2817" max="2817" width="60.109375" style="922" bestFit="1" customWidth="1"/>
    <col min="2818" max="2818" width="0" style="922" hidden="1" customWidth="1"/>
    <col min="2819" max="2819" width="2.88671875" style="922" bestFit="1" customWidth="1"/>
    <col min="2820" max="2829" width="0" style="922" hidden="1" customWidth="1"/>
    <col min="2830" max="2834" width="15.33203125" style="922" customWidth="1"/>
    <col min="2835" max="2839" width="11.5546875" style="922" bestFit="1" customWidth="1"/>
    <col min="2840" max="2840" width="11.44140625" style="922" bestFit="1" customWidth="1"/>
    <col min="2841" max="3072" width="10.109375" style="922"/>
    <col min="3073" max="3073" width="60.109375" style="922" bestFit="1" customWidth="1"/>
    <col min="3074" max="3074" width="0" style="922" hidden="1" customWidth="1"/>
    <col min="3075" max="3075" width="2.88671875" style="922" bestFit="1" customWidth="1"/>
    <col min="3076" max="3085" width="0" style="922" hidden="1" customWidth="1"/>
    <col min="3086" max="3090" width="15.33203125" style="922" customWidth="1"/>
    <col min="3091" max="3095" width="11.5546875" style="922" bestFit="1" customWidth="1"/>
    <col min="3096" max="3096" width="11.44140625" style="922" bestFit="1" customWidth="1"/>
    <col min="3097" max="3328" width="10.109375" style="922"/>
    <col min="3329" max="3329" width="60.109375" style="922" bestFit="1" customWidth="1"/>
    <col min="3330" max="3330" width="0" style="922" hidden="1" customWidth="1"/>
    <col min="3331" max="3331" width="2.88671875" style="922" bestFit="1" customWidth="1"/>
    <col min="3332" max="3341" width="0" style="922" hidden="1" customWidth="1"/>
    <col min="3342" max="3346" width="15.33203125" style="922" customWidth="1"/>
    <col min="3347" max="3351" width="11.5546875" style="922" bestFit="1" customWidth="1"/>
    <col min="3352" max="3352" width="11.44140625" style="922" bestFit="1" customWidth="1"/>
    <col min="3353" max="3584" width="10.109375" style="922"/>
    <col min="3585" max="3585" width="60.109375" style="922" bestFit="1" customWidth="1"/>
    <col min="3586" max="3586" width="0" style="922" hidden="1" customWidth="1"/>
    <col min="3587" max="3587" width="2.88671875" style="922" bestFit="1" customWidth="1"/>
    <col min="3588" max="3597" width="0" style="922" hidden="1" customWidth="1"/>
    <col min="3598" max="3602" width="15.33203125" style="922" customWidth="1"/>
    <col min="3603" max="3607" width="11.5546875" style="922" bestFit="1" customWidth="1"/>
    <col min="3608" max="3608" width="11.44140625" style="922" bestFit="1" customWidth="1"/>
    <col min="3609" max="3840" width="10.109375" style="922"/>
    <col min="3841" max="3841" width="60.109375" style="922" bestFit="1" customWidth="1"/>
    <col min="3842" max="3842" width="0" style="922" hidden="1" customWidth="1"/>
    <col min="3843" max="3843" width="2.88671875" style="922" bestFit="1" customWidth="1"/>
    <col min="3844" max="3853" width="0" style="922" hidden="1" customWidth="1"/>
    <col min="3854" max="3858" width="15.33203125" style="922" customWidth="1"/>
    <col min="3859" max="3863" width="11.5546875" style="922" bestFit="1" customWidth="1"/>
    <col min="3864" max="3864" width="11.44140625" style="922" bestFit="1" customWidth="1"/>
    <col min="3865" max="4096" width="10.109375" style="922"/>
    <col min="4097" max="4097" width="60.109375" style="922" bestFit="1" customWidth="1"/>
    <col min="4098" max="4098" width="0" style="922" hidden="1" customWidth="1"/>
    <col min="4099" max="4099" width="2.88671875" style="922" bestFit="1" customWidth="1"/>
    <col min="4100" max="4109" width="0" style="922" hidden="1" customWidth="1"/>
    <col min="4110" max="4114" width="15.33203125" style="922" customWidth="1"/>
    <col min="4115" max="4119" width="11.5546875" style="922" bestFit="1" customWidth="1"/>
    <col min="4120" max="4120" width="11.44140625" style="922" bestFit="1" customWidth="1"/>
    <col min="4121" max="4352" width="10.109375" style="922"/>
    <col min="4353" max="4353" width="60.109375" style="922" bestFit="1" customWidth="1"/>
    <col min="4354" max="4354" width="0" style="922" hidden="1" customWidth="1"/>
    <col min="4355" max="4355" width="2.88671875" style="922" bestFit="1" customWidth="1"/>
    <col min="4356" max="4365" width="0" style="922" hidden="1" customWidth="1"/>
    <col min="4366" max="4370" width="15.33203125" style="922" customWidth="1"/>
    <col min="4371" max="4375" width="11.5546875" style="922" bestFit="1" customWidth="1"/>
    <col min="4376" max="4376" width="11.44140625" style="922" bestFit="1" customWidth="1"/>
    <col min="4377" max="4608" width="10.109375" style="922"/>
    <col min="4609" max="4609" width="60.109375" style="922" bestFit="1" customWidth="1"/>
    <col min="4610" max="4610" width="0" style="922" hidden="1" customWidth="1"/>
    <col min="4611" max="4611" width="2.88671875" style="922" bestFit="1" customWidth="1"/>
    <col min="4612" max="4621" width="0" style="922" hidden="1" customWidth="1"/>
    <col min="4622" max="4626" width="15.33203125" style="922" customWidth="1"/>
    <col min="4627" max="4631" width="11.5546875" style="922" bestFit="1" customWidth="1"/>
    <col min="4632" max="4632" width="11.44140625" style="922" bestFit="1" customWidth="1"/>
    <col min="4633" max="4864" width="10.109375" style="922"/>
    <col min="4865" max="4865" width="60.109375" style="922" bestFit="1" customWidth="1"/>
    <col min="4866" max="4866" width="0" style="922" hidden="1" customWidth="1"/>
    <col min="4867" max="4867" width="2.88671875" style="922" bestFit="1" customWidth="1"/>
    <col min="4868" max="4877" width="0" style="922" hidden="1" customWidth="1"/>
    <col min="4878" max="4882" width="15.33203125" style="922" customWidth="1"/>
    <col min="4883" max="4887" width="11.5546875" style="922" bestFit="1" customWidth="1"/>
    <col min="4888" max="4888" width="11.44140625" style="922" bestFit="1" customWidth="1"/>
    <col min="4889" max="5120" width="10.109375" style="922"/>
    <col min="5121" max="5121" width="60.109375" style="922" bestFit="1" customWidth="1"/>
    <col min="5122" max="5122" width="0" style="922" hidden="1" customWidth="1"/>
    <col min="5123" max="5123" width="2.88671875" style="922" bestFit="1" customWidth="1"/>
    <col min="5124" max="5133" width="0" style="922" hidden="1" customWidth="1"/>
    <col min="5134" max="5138" width="15.33203125" style="922" customWidth="1"/>
    <col min="5139" max="5143" width="11.5546875" style="922" bestFit="1" customWidth="1"/>
    <col min="5144" max="5144" width="11.44140625" style="922" bestFit="1" customWidth="1"/>
    <col min="5145" max="5376" width="10.109375" style="922"/>
    <col min="5377" max="5377" width="60.109375" style="922" bestFit="1" customWidth="1"/>
    <col min="5378" max="5378" width="0" style="922" hidden="1" customWidth="1"/>
    <col min="5379" max="5379" width="2.88671875" style="922" bestFit="1" customWidth="1"/>
    <col min="5380" max="5389" width="0" style="922" hidden="1" customWidth="1"/>
    <col min="5390" max="5394" width="15.33203125" style="922" customWidth="1"/>
    <col min="5395" max="5399" width="11.5546875" style="922" bestFit="1" customWidth="1"/>
    <col min="5400" max="5400" width="11.44140625" style="922" bestFit="1" customWidth="1"/>
    <col min="5401" max="5632" width="10.109375" style="922"/>
    <col min="5633" max="5633" width="60.109375" style="922" bestFit="1" customWidth="1"/>
    <col min="5634" max="5634" width="0" style="922" hidden="1" customWidth="1"/>
    <col min="5635" max="5635" width="2.88671875" style="922" bestFit="1" customWidth="1"/>
    <col min="5636" max="5645" width="0" style="922" hidden="1" customWidth="1"/>
    <col min="5646" max="5650" width="15.33203125" style="922" customWidth="1"/>
    <col min="5651" max="5655" width="11.5546875" style="922" bestFit="1" customWidth="1"/>
    <col min="5656" max="5656" width="11.44140625" style="922" bestFit="1" customWidth="1"/>
    <col min="5657" max="5888" width="10.109375" style="922"/>
    <col min="5889" max="5889" width="60.109375" style="922" bestFit="1" customWidth="1"/>
    <col min="5890" max="5890" width="0" style="922" hidden="1" customWidth="1"/>
    <col min="5891" max="5891" width="2.88671875" style="922" bestFit="1" customWidth="1"/>
    <col min="5892" max="5901" width="0" style="922" hidden="1" customWidth="1"/>
    <col min="5902" max="5906" width="15.33203125" style="922" customWidth="1"/>
    <col min="5907" max="5911" width="11.5546875" style="922" bestFit="1" customWidth="1"/>
    <col min="5912" max="5912" width="11.44140625" style="922" bestFit="1" customWidth="1"/>
    <col min="5913" max="6144" width="10.109375" style="922"/>
    <col min="6145" max="6145" width="60.109375" style="922" bestFit="1" customWidth="1"/>
    <col min="6146" max="6146" width="0" style="922" hidden="1" customWidth="1"/>
    <col min="6147" max="6147" width="2.88671875" style="922" bestFit="1" customWidth="1"/>
    <col min="6148" max="6157" width="0" style="922" hidden="1" customWidth="1"/>
    <col min="6158" max="6162" width="15.33203125" style="922" customWidth="1"/>
    <col min="6163" max="6167" width="11.5546875" style="922" bestFit="1" customWidth="1"/>
    <col min="6168" max="6168" width="11.44140625" style="922" bestFit="1" customWidth="1"/>
    <col min="6169" max="6400" width="10.109375" style="922"/>
    <col min="6401" max="6401" width="60.109375" style="922" bestFit="1" customWidth="1"/>
    <col min="6402" max="6402" width="0" style="922" hidden="1" customWidth="1"/>
    <col min="6403" max="6403" width="2.88671875" style="922" bestFit="1" customWidth="1"/>
    <col min="6404" max="6413" width="0" style="922" hidden="1" customWidth="1"/>
    <col min="6414" max="6418" width="15.33203125" style="922" customWidth="1"/>
    <col min="6419" max="6423" width="11.5546875" style="922" bestFit="1" customWidth="1"/>
    <col min="6424" max="6424" width="11.44140625" style="922" bestFit="1" customWidth="1"/>
    <col min="6425" max="6656" width="10.109375" style="922"/>
    <col min="6657" max="6657" width="60.109375" style="922" bestFit="1" customWidth="1"/>
    <col min="6658" max="6658" width="0" style="922" hidden="1" customWidth="1"/>
    <col min="6659" max="6659" width="2.88671875" style="922" bestFit="1" customWidth="1"/>
    <col min="6660" max="6669" width="0" style="922" hidden="1" customWidth="1"/>
    <col min="6670" max="6674" width="15.33203125" style="922" customWidth="1"/>
    <col min="6675" max="6679" width="11.5546875" style="922" bestFit="1" customWidth="1"/>
    <col min="6680" max="6680" width="11.44140625" style="922" bestFit="1" customWidth="1"/>
    <col min="6681" max="6912" width="10.109375" style="922"/>
    <col min="6913" max="6913" width="60.109375" style="922" bestFit="1" customWidth="1"/>
    <col min="6914" max="6914" width="0" style="922" hidden="1" customWidth="1"/>
    <col min="6915" max="6915" width="2.88671875" style="922" bestFit="1" customWidth="1"/>
    <col min="6916" max="6925" width="0" style="922" hidden="1" customWidth="1"/>
    <col min="6926" max="6930" width="15.33203125" style="922" customWidth="1"/>
    <col min="6931" max="6935" width="11.5546875" style="922" bestFit="1" customWidth="1"/>
    <col min="6936" max="6936" width="11.44140625" style="922" bestFit="1" customWidth="1"/>
    <col min="6937" max="7168" width="10.109375" style="922"/>
    <col min="7169" max="7169" width="60.109375" style="922" bestFit="1" customWidth="1"/>
    <col min="7170" max="7170" width="0" style="922" hidden="1" customWidth="1"/>
    <col min="7171" max="7171" width="2.88671875" style="922" bestFit="1" customWidth="1"/>
    <col min="7172" max="7181" width="0" style="922" hidden="1" customWidth="1"/>
    <col min="7182" max="7186" width="15.33203125" style="922" customWidth="1"/>
    <col min="7187" max="7191" width="11.5546875" style="922" bestFit="1" customWidth="1"/>
    <col min="7192" max="7192" width="11.44140625" style="922" bestFit="1" customWidth="1"/>
    <col min="7193" max="7424" width="10.109375" style="922"/>
    <col min="7425" max="7425" width="60.109375" style="922" bestFit="1" customWidth="1"/>
    <col min="7426" max="7426" width="0" style="922" hidden="1" customWidth="1"/>
    <col min="7427" max="7427" width="2.88671875" style="922" bestFit="1" customWidth="1"/>
    <col min="7428" max="7437" width="0" style="922" hidden="1" customWidth="1"/>
    <col min="7438" max="7442" width="15.33203125" style="922" customWidth="1"/>
    <col min="7443" max="7447" width="11.5546875" style="922" bestFit="1" customWidth="1"/>
    <col min="7448" max="7448" width="11.44140625" style="922" bestFit="1" customWidth="1"/>
    <col min="7449" max="7680" width="10.109375" style="922"/>
    <col min="7681" max="7681" width="60.109375" style="922" bestFit="1" customWidth="1"/>
    <col min="7682" max="7682" width="0" style="922" hidden="1" customWidth="1"/>
    <col min="7683" max="7683" width="2.88671875" style="922" bestFit="1" customWidth="1"/>
    <col min="7684" max="7693" width="0" style="922" hidden="1" customWidth="1"/>
    <col min="7694" max="7698" width="15.33203125" style="922" customWidth="1"/>
    <col min="7699" max="7703" width="11.5546875" style="922" bestFit="1" customWidth="1"/>
    <col min="7704" max="7704" width="11.44140625" style="922" bestFit="1" customWidth="1"/>
    <col min="7705" max="7936" width="10.109375" style="922"/>
    <col min="7937" max="7937" width="60.109375" style="922" bestFit="1" customWidth="1"/>
    <col min="7938" max="7938" width="0" style="922" hidden="1" customWidth="1"/>
    <col min="7939" max="7939" width="2.88671875" style="922" bestFit="1" customWidth="1"/>
    <col min="7940" max="7949" width="0" style="922" hidden="1" customWidth="1"/>
    <col min="7950" max="7954" width="15.33203125" style="922" customWidth="1"/>
    <col min="7955" max="7959" width="11.5546875" style="922" bestFit="1" customWidth="1"/>
    <col min="7960" max="7960" width="11.44140625" style="922" bestFit="1" customWidth="1"/>
    <col min="7961" max="8192" width="10.109375" style="922"/>
    <col min="8193" max="8193" width="60.109375" style="922" bestFit="1" customWidth="1"/>
    <col min="8194" max="8194" width="0" style="922" hidden="1" customWidth="1"/>
    <col min="8195" max="8195" width="2.88671875" style="922" bestFit="1" customWidth="1"/>
    <col min="8196" max="8205" width="0" style="922" hidden="1" customWidth="1"/>
    <col min="8206" max="8210" width="15.33203125" style="922" customWidth="1"/>
    <col min="8211" max="8215" width="11.5546875" style="922" bestFit="1" customWidth="1"/>
    <col min="8216" max="8216" width="11.44140625" style="922" bestFit="1" customWidth="1"/>
    <col min="8217" max="8448" width="10.109375" style="922"/>
    <col min="8449" max="8449" width="60.109375" style="922" bestFit="1" customWidth="1"/>
    <col min="8450" max="8450" width="0" style="922" hidden="1" customWidth="1"/>
    <col min="8451" max="8451" width="2.88671875" style="922" bestFit="1" customWidth="1"/>
    <col min="8452" max="8461" width="0" style="922" hidden="1" customWidth="1"/>
    <col min="8462" max="8466" width="15.33203125" style="922" customWidth="1"/>
    <col min="8467" max="8471" width="11.5546875" style="922" bestFit="1" customWidth="1"/>
    <col min="8472" max="8472" width="11.44140625" style="922" bestFit="1" customWidth="1"/>
    <col min="8473" max="8704" width="10.109375" style="922"/>
    <col min="8705" max="8705" width="60.109375" style="922" bestFit="1" customWidth="1"/>
    <col min="8706" max="8706" width="0" style="922" hidden="1" customWidth="1"/>
    <col min="8707" max="8707" width="2.88671875" style="922" bestFit="1" customWidth="1"/>
    <col min="8708" max="8717" width="0" style="922" hidden="1" customWidth="1"/>
    <col min="8718" max="8722" width="15.33203125" style="922" customWidth="1"/>
    <col min="8723" max="8727" width="11.5546875" style="922" bestFit="1" customWidth="1"/>
    <col min="8728" max="8728" width="11.44140625" style="922" bestFit="1" customWidth="1"/>
    <col min="8729" max="8960" width="10.109375" style="922"/>
    <col min="8961" max="8961" width="60.109375" style="922" bestFit="1" customWidth="1"/>
    <col min="8962" max="8962" width="0" style="922" hidden="1" customWidth="1"/>
    <col min="8963" max="8963" width="2.88671875" style="922" bestFit="1" customWidth="1"/>
    <col min="8964" max="8973" width="0" style="922" hidden="1" customWidth="1"/>
    <col min="8974" max="8978" width="15.33203125" style="922" customWidth="1"/>
    <col min="8979" max="8983" width="11.5546875" style="922" bestFit="1" customWidth="1"/>
    <col min="8984" max="8984" width="11.44140625" style="922" bestFit="1" customWidth="1"/>
    <col min="8985" max="9216" width="10.109375" style="922"/>
    <col min="9217" max="9217" width="60.109375" style="922" bestFit="1" customWidth="1"/>
    <col min="9218" max="9218" width="0" style="922" hidden="1" customWidth="1"/>
    <col min="9219" max="9219" width="2.88671875" style="922" bestFit="1" customWidth="1"/>
    <col min="9220" max="9229" width="0" style="922" hidden="1" customWidth="1"/>
    <col min="9230" max="9234" width="15.33203125" style="922" customWidth="1"/>
    <col min="9235" max="9239" width="11.5546875" style="922" bestFit="1" customWidth="1"/>
    <col min="9240" max="9240" width="11.44140625" style="922" bestFit="1" customWidth="1"/>
    <col min="9241" max="9472" width="10.109375" style="922"/>
    <col min="9473" max="9473" width="60.109375" style="922" bestFit="1" customWidth="1"/>
    <col min="9474" max="9474" width="0" style="922" hidden="1" customWidth="1"/>
    <col min="9475" max="9475" width="2.88671875" style="922" bestFit="1" customWidth="1"/>
    <col min="9476" max="9485" width="0" style="922" hidden="1" customWidth="1"/>
    <col min="9486" max="9490" width="15.33203125" style="922" customWidth="1"/>
    <col min="9491" max="9495" width="11.5546875" style="922" bestFit="1" customWidth="1"/>
    <col min="9496" max="9496" width="11.44140625" style="922" bestFit="1" customWidth="1"/>
    <col min="9497" max="9728" width="10.109375" style="922"/>
    <col min="9729" max="9729" width="60.109375" style="922" bestFit="1" customWidth="1"/>
    <col min="9730" max="9730" width="0" style="922" hidden="1" customWidth="1"/>
    <col min="9731" max="9731" width="2.88671875" style="922" bestFit="1" customWidth="1"/>
    <col min="9732" max="9741" width="0" style="922" hidden="1" customWidth="1"/>
    <col min="9742" max="9746" width="15.33203125" style="922" customWidth="1"/>
    <col min="9747" max="9751" width="11.5546875" style="922" bestFit="1" customWidth="1"/>
    <col min="9752" max="9752" width="11.44140625" style="922" bestFit="1" customWidth="1"/>
    <col min="9753" max="9984" width="10.109375" style="922"/>
    <col min="9985" max="9985" width="60.109375" style="922" bestFit="1" customWidth="1"/>
    <col min="9986" max="9986" width="0" style="922" hidden="1" customWidth="1"/>
    <col min="9987" max="9987" width="2.88671875" style="922" bestFit="1" customWidth="1"/>
    <col min="9988" max="9997" width="0" style="922" hidden="1" customWidth="1"/>
    <col min="9998" max="10002" width="15.33203125" style="922" customWidth="1"/>
    <col min="10003" max="10007" width="11.5546875" style="922" bestFit="1" customWidth="1"/>
    <col min="10008" max="10008" width="11.44140625" style="922" bestFit="1" customWidth="1"/>
    <col min="10009" max="10240" width="10.109375" style="922"/>
    <col min="10241" max="10241" width="60.109375" style="922" bestFit="1" customWidth="1"/>
    <col min="10242" max="10242" width="0" style="922" hidden="1" customWidth="1"/>
    <col min="10243" max="10243" width="2.88671875" style="922" bestFit="1" customWidth="1"/>
    <col min="10244" max="10253" width="0" style="922" hidden="1" customWidth="1"/>
    <col min="10254" max="10258" width="15.33203125" style="922" customWidth="1"/>
    <col min="10259" max="10263" width="11.5546875" style="922" bestFit="1" customWidth="1"/>
    <col min="10264" max="10264" width="11.44140625" style="922" bestFit="1" customWidth="1"/>
    <col min="10265" max="10496" width="10.109375" style="922"/>
    <col min="10497" max="10497" width="60.109375" style="922" bestFit="1" customWidth="1"/>
    <col min="10498" max="10498" width="0" style="922" hidden="1" customWidth="1"/>
    <col min="10499" max="10499" width="2.88671875" style="922" bestFit="1" customWidth="1"/>
    <col min="10500" max="10509" width="0" style="922" hidden="1" customWidth="1"/>
    <col min="10510" max="10514" width="15.33203125" style="922" customWidth="1"/>
    <col min="10515" max="10519" width="11.5546875" style="922" bestFit="1" customWidth="1"/>
    <col min="10520" max="10520" width="11.44140625" style="922" bestFit="1" customWidth="1"/>
    <col min="10521" max="10752" width="10.109375" style="922"/>
    <col min="10753" max="10753" width="60.109375" style="922" bestFit="1" customWidth="1"/>
    <col min="10754" max="10754" width="0" style="922" hidden="1" customWidth="1"/>
    <col min="10755" max="10755" width="2.88671875" style="922" bestFit="1" customWidth="1"/>
    <col min="10756" max="10765" width="0" style="922" hidden="1" customWidth="1"/>
    <col min="10766" max="10770" width="15.33203125" style="922" customWidth="1"/>
    <col min="10771" max="10775" width="11.5546875" style="922" bestFit="1" customWidth="1"/>
    <col min="10776" max="10776" width="11.44140625" style="922" bestFit="1" customWidth="1"/>
    <col min="10777" max="11008" width="10.109375" style="922"/>
    <col min="11009" max="11009" width="60.109375" style="922" bestFit="1" customWidth="1"/>
    <col min="11010" max="11010" width="0" style="922" hidden="1" customWidth="1"/>
    <col min="11011" max="11011" width="2.88671875" style="922" bestFit="1" customWidth="1"/>
    <col min="11012" max="11021" width="0" style="922" hidden="1" customWidth="1"/>
    <col min="11022" max="11026" width="15.33203125" style="922" customWidth="1"/>
    <col min="11027" max="11031" width="11.5546875" style="922" bestFit="1" customWidth="1"/>
    <col min="11032" max="11032" width="11.44140625" style="922" bestFit="1" customWidth="1"/>
    <col min="11033" max="11264" width="10.109375" style="922"/>
    <col min="11265" max="11265" width="60.109375" style="922" bestFit="1" customWidth="1"/>
    <col min="11266" max="11266" width="0" style="922" hidden="1" customWidth="1"/>
    <col min="11267" max="11267" width="2.88671875" style="922" bestFit="1" customWidth="1"/>
    <col min="11268" max="11277" width="0" style="922" hidden="1" customWidth="1"/>
    <col min="11278" max="11282" width="15.33203125" style="922" customWidth="1"/>
    <col min="11283" max="11287" width="11.5546875" style="922" bestFit="1" customWidth="1"/>
    <col min="11288" max="11288" width="11.44140625" style="922" bestFit="1" customWidth="1"/>
    <col min="11289" max="11520" width="10.109375" style="922"/>
    <col min="11521" max="11521" width="60.109375" style="922" bestFit="1" customWidth="1"/>
    <col min="11522" max="11522" width="0" style="922" hidden="1" customWidth="1"/>
    <col min="11523" max="11523" width="2.88671875" style="922" bestFit="1" customWidth="1"/>
    <col min="11524" max="11533" width="0" style="922" hidden="1" customWidth="1"/>
    <col min="11534" max="11538" width="15.33203125" style="922" customWidth="1"/>
    <col min="11539" max="11543" width="11.5546875" style="922" bestFit="1" customWidth="1"/>
    <col min="11544" max="11544" width="11.44140625" style="922" bestFit="1" customWidth="1"/>
    <col min="11545" max="11776" width="10.109375" style="922"/>
    <col min="11777" max="11777" width="60.109375" style="922" bestFit="1" customWidth="1"/>
    <col min="11778" max="11778" width="0" style="922" hidden="1" customWidth="1"/>
    <col min="11779" max="11779" width="2.88671875" style="922" bestFit="1" customWidth="1"/>
    <col min="11780" max="11789" width="0" style="922" hidden="1" customWidth="1"/>
    <col min="11790" max="11794" width="15.33203125" style="922" customWidth="1"/>
    <col min="11795" max="11799" width="11.5546875" style="922" bestFit="1" customWidth="1"/>
    <col min="11800" max="11800" width="11.44140625" style="922" bestFit="1" customWidth="1"/>
    <col min="11801" max="12032" width="10.109375" style="922"/>
    <col min="12033" max="12033" width="60.109375" style="922" bestFit="1" customWidth="1"/>
    <col min="12034" max="12034" width="0" style="922" hidden="1" customWidth="1"/>
    <col min="12035" max="12035" width="2.88671875" style="922" bestFit="1" customWidth="1"/>
    <col min="12036" max="12045" width="0" style="922" hidden="1" customWidth="1"/>
    <col min="12046" max="12050" width="15.33203125" style="922" customWidth="1"/>
    <col min="12051" max="12055" width="11.5546875" style="922" bestFit="1" customWidth="1"/>
    <col min="12056" max="12056" width="11.44140625" style="922" bestFit="1" customWidth="1"/>
    <col min="12057" max="12288" width="10.109375" style="922"/>
    <col min="12289" max="12289" width="60.109375" style="922" bestFit="1" customWidth="1"/>
    <col min="12290" max="12290" width="0" style="922" hidden="1" customWidth="1"/>
    <col min="12291" max="12291" width="2.88671875" style="922" bestFit="1" customWidth="1"/>
    <col min="12292" max="12301" width="0" style="922" hidden="1" customWidth="1"/>
    <col min="12302" max="12306" width="15.33203125" style="922" customWidth="1"/>
    <col min="12307" max="12311" width="11.5546875" style="922" bestFit="1" customWidth="1"/>
    <col min="12312" max="12312" width="11.44140625" style="922" bestFit="1" customWidth="1"/>
    <col min="12313" max="12544" width="10.109375" style="922"/>
    <col min="12545" max="12545" width="60.109375" style="922" bestFit="1" customWidth="1"/>
    <col min="12546" max="12546" width="0" style="922" hidden="1" customWidth="1"/>
    <col min="12547" max="12547" width="2.88671875" style="922" bestFit="1" customWidth="1"/>
    <col min="12548" max="12557" width="0" style="922" hidden="1" customWidth="1"/>
    <col min="12558" max="12562" width="15.33203125" style="922" customWidth="1"/>
    <col min="12563" max="12567" width="11.5546875" style="922" bestFit="1" customWidth="1"/>
    <col min="12568" max="12568" width="11.44140625" style="922" bestFit="1" customWidth="1"/>
    <col min="12569" max="12800" width="10.109375" style="922"/>
    <col min="12801" max="12801" width="60.109375" style="922" bestFit="1" customWidth="1"/>
    <col min="12802" max="12802" width="0" style="922" hidden="1" customWidth="1"/>
    <col min="12803" max="12803" width="2.88671875" style="922" bestFit="1" customWidth="1"/>
    <col min="12804" max="12813" width="0" style="922" hidden="1" customWidth="1"/>
    <col min="12814" max="12818" width="15.33203125" style="922" customWidth="1"/>
    <col min="12819" max="12823" width="11.5546875" style="922" bestFit="1" customWidth="1"/>
    <col min="12824" max="12824" width="11.44140625" style="922" bestFit="1" customWidth="1"/>
    <col min="12825" max="13056" width="10.109375" style="922"/>
    <col min="13057" max="13057" width="60.109375" style="922" bestFit="1" customWidth="1"/>
    <col min="13058" max="13058" width="0" style="922" hidden="1" customWidth="1"/>
    <col min="13059" max="13059" width="2.88671875" style="922" bestFit="1" customWidth="1"/>
    <col min="13060" max="13069" width="0" style="922" hidden="1" customWidth="1"/>
    <col min="13070" max="13074" width="15.33203125" style="922" customWidth="1"/>
    <col min="13075" max="13079" width="11.5546875" style="922" bestFit="1" customWidth="1"/>
    <col min="13080" max="13080" width="11.44140625" style="922" bestFit="1" customWidth="1"/>
    <col min="13081" max="13312" width="10.109375" style="922"/>
    <col min="13313" max="13313" width="60.109375" style="922" bestFit="1" customWidth="1"/>
    <col min="13314" max="13314" width="0" style="922" hidden="1" customWidth="1"/>
    <col min="13315" max="13315" width="2.88671875" style="922" bestFit="1" customWidth="1"/>
    <col min="13316" max="13325" width="0" style="922" hidden="1" customWidth="1"/>
    <col min="13326" max="13330" width="15.33203125" style="922" customWidth="1"/>
    <col min="13331" max="13335" width="11.5546875" style="922" bestFit="1" customWidth="1"/>
    <col min="13336" max="13336" width="11.44140625" style="922" bestFit="1" customWidth="1"/>
    <col min="13337" max="13568" width="10.109375" style="922"/>
    <col min="13569" max="13569" width="60.109375" style="922" bestFit="1" customWidth="1"/>
    <col min="13570" max="13570" width="0" style="922" hidden="1" customWidth="1"/>
    <col min="13571" max="13571" width="2.88671875" style="922" bestFit="1" customWidth="1"/>
    <col min="13572" max="13581" width="0" style="922" hidden="1" customWidth="1"/>
    <col min="13582" max="13586" width="15.33203125" style="922" customWidth="1"/>
    <col min="13587" max="13591" width="11.5546875" style="922" bestFit="1" customWidth="1"/>
    <col min="13592" max="13592" width="11.44140625" style="922" bestFit="1" customWidth="1"/>
    <col min="13593" max="13824" width="10.109375" style="922"/>
    <col min="13825" max="13825" width="60.109375" style="922" bestFit="1" customWidth="1"/>
    <col min="13826" max="13826" width="0" style="922" hidden="1" customWidth="1"/>
    <col min="13827" max="13827" width="2.88671875" style="922" bestFit="1" customWidth="1"/>
    <col min="13828" max="13837" width="0" style="922" hidden="1" customWidth="1"/>
    <col min="13838" max="13842" width="15.33203125" style="922" customWidth="1"/>
    <col min="13843" max="13847" width="11.5546875" style="922" bestFit="1" customWidth="1"/>
    <col min="13848" max="13848" width="11.44140625" style="922" bestFit="1" customWidth="1"/>
    <col min="13849" max="14080" width="10.109375" style="922"/>
    <col min="14081" max="14081" width="60.109375" style="922" bestFit="1" customWidth="1"/>
    <col min="14082" max="14082" width="0" style="922" hidden="1" customWidth="1"/>
    <col min="14083" max="14083" width="2.88671875" style="922" bestFit="1" customWidth="1"/>
    <col min="14084" max="14093" width="0" style="922" hidden="1" customWidth="1"/>
    <col min="14094" max="14098" width="15.33203125" style="922" customWidth="1"/>
    <col min="14099" max="14103" width="11.5546875" style="922" bestFit="1" customWidth="1"/>
    <col min="14104" max="14104" width="11.44140625" style="922" bestFit="1" customWidth="1"/>
    <col min="14105" max="14336" width="10.109375" style="922"/>
    <col min="14337" max="14337" width="60.109375" style="922" bestFit="1" customWidth="1"/>
    <col min="14338" max="14338" width="0" style="922" hidden="1" customWidth="1"/>
    <col min="14339" max="14339" width="2.88671875" style="922" bestFit="1" customWidth="1"/>
    <col min="14340" max="14349" width="0" style="922" hidden="1" customWidth="1"/>
    <col min="14350" max="14354" width="15.33203125" style="922" customWidth="1"/>
    <col min="14355" max="14359" width="11.5546875" style="922" bestFit="1" customWidth="1"/>
    <col min="14360" max="14360" width="11.44140625" style="922" bestFit="1" customWidth="1"/>
    <col min="14361" max="14592" width="10.109375" style="922"/>
    <col min="14593" max="14593" width="60.109375" style="922" bestFit="1" customWidth="1"/>
    <col min="14594" max="14594" width="0" style="922" hidden="1" customWidth="1"/>
    <col min="14595" max="14595" width="2.88671875" style="922" bestFit="1" customWidth="1"/>
    <col min="14596" max="14605" width="0" style="922" hidden="1" customWidth="1"/>
    <col min="14606" max="14610" width="15.33203125" style="922" customWidth="1"/>
    <col min="14611" max="14615" width="11.5546875" style="922" bestFit="1" customWidth="1"/>
    <col min="14616" max="14616" width="11.44140625" style="922" bestFit="1" customWidth="1"/>
    <col min="14617" max="14848" width="10.109375" style="922"/>
    <col min="14849" max="14849" width="60.109375" style="922" bestFit="1" customWidth="1"/>
    <col min="14850" max="14850" width="0" style="922" hidden="1" customWidth="1"/>
    <col min="14851" max="14851" width="2.88671875" style="922" bestFit="1" customWidth="1"/>
    <col min="14852" max="14861" width="0" style="922" hidden="1" customWidth="1"/>
    <col min="14862" max="14866" width="15.33203125" style="922" customWidth="1"/>
    <col min="14867" max="14871" width="11.5546875" style="922" bestFit="1" customWidth="1"/>
    <col min="14872" max="14872" width="11.44140625" style="922" bestFit="1" customWidth="1"/>
    <col min="14873" max="15104" width="10.109375" style="922"/>
    <col min="15105" max="15105" width="60.109375" style="922" bestFit="1" customWidth="1"/>
    <col min="15106" max="15106" width="0" style="922" hidden="1" customWidth="1"/>
    <col min="15107" max="15107" width="2.88671875" style="922" bestFit="1" customWidth="1"/>
    <col min="15108" max="15117" width="0" style="922" hidden="1" customWidth="1"/>
    <col min="15118" max="15122" width="15.33203125" style="922" customWidth="1"/>
    <col min="15123" max="15127" width="11.5546875" style="922" bestFit="1" customWidth="1"/>
    <col min="15128" max="15128" width="11.44140625" style="922" bestFit="1" customWidth="1"/>
    <col min="15129" max="15360" width="10.109375" style="922"/>
    <col min="15361" max="15361" width="60.109375" style="922" bestFit="1" customWidth="1"/>
    <col min="15362" max="15362" width="0" style="922" hidden="1" customWidth="1"/>
    <col min="15363" max="15363" width="2.88671875" style="922" bestFit="1" customWidth="1"/>
    <col min="15364" max="15373" width="0" style="922" hidden="1" customWidth="1"/>
    <col min="15374" max="15378" width="15.33203125" style="922" customWidth="1"/>
    <col min="15379" max="15383" width="11.5546875" style="922" bestFit="1" customWidth="1"/>
    <col min="15384" max="15384" width="11.44140625" style="922" bestFit="1" customWidth="1"/>
    <col min="15385" max="15616" width="10.109375" style="922"/>
    <col min="15617" max="15617" width="60.109375" style="922" bestFit="1" customWidth="1"/>
    <col min="15618" max="15618" width="0" style="922" hidden="1" customWidth="1"/>
    <col min="15619" max="15619" width="2.88671875" style="922" bestFit="1" customWidth="1"/>
    <col min="15620" max="15629" width="0" style="922" hidden="1" customWidth="1"/>
    <col min="15630" max="15634" width="15.33203125" style="922" customWidth="1"/>
    <col min="15635" max="15639" width="11.5546875" style="922" bestFit="1" customWidth="1"/>
    <col min="15640" max="15640" width="11.44140625" style="922" bestFit="1" customWidth="1"/>
    <col min="15641" max="15872" width="10.109375" style="922"/>
    <col min="15873" max="15873" width="60.109375" style="922" bestFit="1" customWidth="1"/>
    <col min="15874" max="15874" width="0" style="922" hidden="1" customWidth="1"/>
    <col min="15875" max="15875" width="2.88671875" style="922" bestFit="1" customWidth="1"/>
    <col min="15876" max="15885" width="0" style="922" hidden="1" customWidth="1"/>
    <col min="15886" max="15890" width="15.33203125" style="922" customWidth="1"/>
    <col min="15891" max="15895" width="11.5546875" style="922" bestFit="1" customWidth="1"/>
    <col min="15896" max="15896" width="11.44140625" style="922" bestFit="1" customWidth="1"/>
    <col min="15897" max="16128" width="10.109375" style="922"/>
    <col min="16129" max="16129" width="60.109375" style="922" bestFit="1" customWidth="1"/>
    <col min="16130" max="16130" width="0" style="922" hidden="1" customWidth="1"/>
    <col min="16131" max="16131" width="2.88671875" style="922" bestFit="1" customWidth="1"/>
    <col min="16132" max="16141" width="0" style="922" hidden="1" customWidth="1"/>
    <col min="16142" max="16146" width="15.33203125" style="922" customWidth="1"/>
    <col min="16147" max="16151" width="11.5546875" style="922" bestFit="1" customWidth="1"/>
    <col min="16152" max="16152" width="11.44140625" style="922" bestFit="1" customWidth="1"/>
    <col min="16153" max="16384" width="10.109375" style="922"/>
  </cols>
  <sheetData>
    <row r="1" spans="1:22" ht="16.2" x14ac:dyDescent="0.35">
      <c r="A1" s="1024" t="s">
        <v>520</v>
      </c>
      <c r="B1" s="1024"/>
      <c r="C1" s="1024"/>
      <c r="D1" s="1024"/>
      <c r="E1" s="1024"/>
      <c r="F1" s="1024"/>
      <c r="G1" s="1024"/>
      <c r="H1" s="1024"/>
      <c r="I1" s="1024"/>
      <c r="J1" s="1024"/>
      <c r="K1" s="1024"/>
      <c r="L1" s="1024"/>
      <c r="M1" s="1024"/>
      <c r="N1" s="1024"/>
      <c r="O1" s="1024"/>
      <c r="P1" s="1024"/>
    </row>
    <row r="2" spans="1:22" x14ac:dyDescent="0.3">
      <c r="A2" s="1023" t="s">
        <v>0</v>
      </c>
      <c r="B2" s="1023"/>
      <c r="C2" s="1023"/>
      <c r="D2" s="1023"/>
      <c r="E2" s="1023"/>
      <c r="F2" s="1023"/>
      <c r="G2" s="1023"/>
      <c r="H2" s="1023"/>
      <c r="I2" s="1023"/>
      <c r="J2" s="1023"/>
      <c r="K2" s="1023"/>
      <c r="L2" s="1023"/>
      <c r="M2" s="1023"/>
      <c r="N2" s="1023"/>
      <c r="O2" s="1023"/>
      <c r="P2" s="1023"/>
    </row>
    <row r="3" spans="1:22" x14ac:dyDescent="0.3">
      <c r="A3" s="1023" t="s">
        <v>521</v>
      </c>
      <c r="B3" s="1023"/>
      <c r="C3" s="1023"/>
      <c r="D3" s="1023"/>
      <c r="E3" s="1023"/>
      <c r="F3" s="1023"/>
      <c r="G3" s="1023"/>
      <c r="H3" s="1023"/>
      <c r="I3" s="1023"/>
      <c r="J3" s="1023"/>
      <c r="K3" s="1023"/>
      <c r="L3" s="1023"/>
      <c r="M3" s="1023"/>
      <c r="N3" s="1023"/>
      <c r="O3" s="1023"/>
      <c r="P3" s="1023"/>
    </row>
    <row r="4" spans="1:22" x14ac:dyDescent="0.3">
      <c r="A4" s="1023"/>
      <c r="B4" s="1023"/>
      <c r="C4" s="1023"/>
      <c r="D4" s="1023"/>
      <c r="E4" s="1023"/>
      <c r="F4" s="1023"/>
      <c r="G4" s="1023"/>
      <c r="H4" s="1023"/>
      <c r="I4" s="1023"/>
      <c r="J4" s="1023"/>
      <c r="K4" s="1023"/>
      <c r="L4" s="1023"/>
      <c r="M4" s="1023"/>
      <c r="N4" s="1023"/>
      <c r="O4" s="1023"/>
      <c r="P4" s="1023"/>
    </row>
    <row r="5" spans="1:22" x14ac:dyDescent="0.3">
      <c r="A5" s="1025"/>
      <c r="B5" s="1025"/>
      <c r="C5" s="1025"/>
      <c r="D5" s="1025"/>
      <c r="E5" s="1025"/>
      <c r="F5" s="1025"/>
      <c r="G5" s="1025"/>
      <c r="H5" s="1025"/>
      <c r="I5" s="1025"/>
      <c r="J5" s="1026"/>
      <c r="K5" s="1026"/>
      <c r="L5" s="1026"/>
      <c r="M5" s="1026"/>
      <c r="N5" s="1026"/>
      <c r="O5" s="1026"/>
      <c r="P5" s="1026"/>
    </row>
    <row r="6" spans="1:22" ht="22.2" customHeight="1" x14ac:dyDescent="0.35">
      <c r="A6" s="923" t="s">
        <v>522</v>
      </c>
      <c r="B6" s="923"/>
      <c r="C6" s="923"/>
      <c r="D6" s="923"/>
      <c r="E6" s="923"/>
      <c r="F6" s="923"/>
      <c r="G6" s="923"/>
      <c r="H6" s="923"/>
      <c r="I6" s="923"/>
      <c r="J6" s="924" t="s">
        <v>523</v>
      </c>
      <c r="K6" s="925" t="s">
        <v>524</v>
      </c>
      <c r="L6" s="925" t="s">
        <v>525</v>
      </c>
      <c r="M6" s="925" t="s">
        <v>526</v>
      </c>
      <c r="N6" s="925" t="s">
        <v>527</v>
      </c>
      <c r="O6" s="925" t="s">
        <v>528</v>
      </c>
      <c r="P6" s="925" t="s">
        <v>59</v>
      </c>
      <c r="Q6" s="925" t="s">
        <v>60</v>
      </c>
      <c r="R6" s="925" t="s">
        <v>61</v>
      </c>
      <c r="S6" s="925" t="s">
        <v>97</v>
      </c>
      <c r="T6" s="925" t="s">
        <v>131</v>
      </c>
      <c r="U6" s="925" t="s">
        <v>135</v>
      </c>
      <c r="V6" s="925" t="s">
        <v>367</v>
      </c>
    </row>
    <row r="7" spans="1:22" x14ac:dyDescent="0.3">
      <c r="A7" s="926" t="s">
        <v>529</v>
      </c>
      <c r="B7" s="926"/>
      <c r="C7" s="926"/>
      <c r="D7" s="926"/>
      <c r="E7" s="926"/>
      <c r="F7" s="926"/>
      <c r="G7" s="926"/>
      <c r="H7" s="926"/>
      <c r="I7" s="926"/>
      <c r="J7" s="927">
        <v>431025</v>
      </c>
      <c r="K7" s="928">
        <v>425405.5</v>
      </c>
      <c r="L7" s="928">
        <v>472025.5</v>
      </c>
      <c r="M7" s="928">
        <f>303265.5+158131.25</f>
        <v>461396.75</v>
      </c>
      <c r="N7" s="928">
        <f>291723+158150</f>
        <v>449873</v>
      </c>
      <c r="O7" s="928">
        <f>277941+157525</f>
        <v>435466</v>
      </c>
      <c r="P7" s="928">
        <v>406500</v>
      </c>
      <c r="Q7" s="928">
        <v>155525</v>
      </c>
      <c r="R7" s="928">
        <v>421038</v>
      </c>
      <c r="S7" s="928">
        <v>419100</v>
      </c>
      <c r="T7" s="928">
        <v>411969</v>
      </c>
      <c r="U7" s="928">
        <v>407481</v>
      </c>
      <c r="V7" s="928">
        <v>245438</v>
      </c>
    </row>
    <row r="8" spans="1:22" x14ac:dyDescent="0.3">
      <c r="A8" s="926" t="s">
        <v>530</v>
      </c>
      <c r="B8" s="926"/>
      <c r="C8" s="926"/>
      <c r="D8" s="926"/>
      <c r="E8" s="926"/>
      <c r="F8" s="926"/>
      <c r="G8" s="926"/>
      <c r="H8" s="926"/>
      <c r="I8" s="926"/>
      <c r="J8" s="928">
        <v>538960</v>
      </c>
      <c r="K8" s="928">
        <f>+N53</f>
        <v>937000</v>
      </c>
      <c r="L8" s="928">
        <f>+O57</f>
        <v>974000</v>
      </c>
      <c r="M8" s="928">
        <f t="shared" ref="M8:V8" si="0">+P57</f>
        <v>1077000</v>
      </c>
      <c r="N8" s="928">
        <f t="shared" si="0"/>
        <v>1446000</v>
      </c>
      <c r="O8" s="928">
        <f t="shared" si="0"/>
        <v>1612000</v>
      </c>
      <c r="P8" s="928">
        <f t="shared" si="0"/>
        <v>1697000</v>
      </c>
      <c r="Q8" s="928">
        <f t="shared" si="0"/>
        <v>1765000</v>
      </c>
      <c r="R8" s="928">
        <f t="shared" si="0"/>
        <v>1840000</v>
      </c>
      <c r="S8" s="928">
        <f t="shared" si="0"/>
        <v>1920000</v>
      </c>
      <c r="T8" s="928">
        <f t="shared" si="0"/>
        <v>2000000</v>
      </c>
      <c r="U8" s="928">
        <f t="shared" si="0"/>
        <v>2085000</v>
      </c>
      <c r="V8" s="928">
        <f t="shared" si="0"/>
        <v>2170000</v>
      </c>
    </row>
    <row r="9" spans="1:22" ht="27.6" customHeight="1" x14ac:dyDescent="0.6">
      <c r="A9" s="929" t="s">
        <v>531</v>
      </c>
      <c r="B9" s="929"/>
      <c r="C9" s="929"/>
      <c r="D9" s="929"/>
      <c r="E9" s="929"/>
      <c r="F9" s="929"/>
      <c r="G9" s="929"/>
      <c r="H9" s="929"/>
      <c r="I9" s="929"/>
      <c r="J9" s="930">
        <f t="shared" ref="J9:V9" si="1">+J18</f>
        <v>0</v>
      </c>
      <c r="K9" s="930">
        <f t="shared" si="1"/>
        <v>0</v>
      </c>
      <c r="L9" s="930">
        <f t="shared" si="1"/>
        <v>0</v>
      </c>
      <c r="M9" s="930">
        <f t="shared" si="1"/>
        <v>0</v>
      </c>
      <c r="N9" s="930">
        <f t="shared" si="1"/>
        <v>0</v>
      </c>
      <c r="O9" s="930">
        <f t="shared" si="1"/>
        <v>0</v>
      </c>
      <c r="P9" s="930">
        <f t="shared" si="1"/>
        <v>0</v>
      </c>
      <c r="Q9" s="930">
        <f t="shared" si="1"/>
        <v>275825</v>
      </c>
      <c r="R9" s="930">
        <f t="shared" si="1"/>
        <v>562360</v>
      </c>
      <c r="S9" s="930">
        <f t="shared" si="1"/>
        <v>550994</v>
      </c>
      <c r="T9" s="930">
        <f t="shared" si="1"/>
        <v>539628</v>
      </c>
      <c r="U9" s="930">
        <f t="shared" si="1"/>
        <v>528262</v>
      </c>
      <c r="V9" s="930">
        <f t="shared" si="1"/>
        <v>923396</v>
      </c>
    </row>
    <row r="10" spans="1:22" x14ac:dyDescent="0.3">
      <c r="A10" s="926" t="s">
        <v>532</v>
      </c>
      <c r="B10" s="926"/>
      <c r="C10" s="926"/>
      <c r="D10" s="926"/>
      <c r="E10" s="926"/>
      <c r="F10" s="926"/>
      <c r="G10" s="926"/>
      <c r="H10" s="926"/>
      <c r="I10" s="926"/>
      <c r="J10" s="928">
        <f t="shared" ref="J10:S10" si="2">SUM(J7:J9)</f>
        <v>969985</v>
      </c>
      <c r="K10" s="928">
        <f t="shared" si="2"/>
        <v>1362405.5</v>
      </c>
      <c r="L10" s="928">
        <f t="shared" si="2"/>
        <v>1446025.5</v>
      </c>
      <c r="M10" s="928">
        <f t="shared" si="2"/>
        <v>1538396.75</v>
      </c>
      <c r="N10" s="928">
        <f t="shared" si="2"/>
        <v>1895873</v>
      </c>
      <c r="O10" s="928">
        <f t="shared" si="2"/>
        <v>2047466</v>
      </c>
      <c r="P10" s="928">
        <f t="shared" si="2"/>
        <v>2103500</v>
      </c>
      <c r="Q10" s="928">
        <f t="shared" si="2"/>
        <v>2196350</v>
      </c>
      <c r="R10" s="928">
        <f t="shared" si="2"/>
        <v>2823398</v>
      </c>
      <c r="S10" s="928">
        <f t="shared" si="2"/>
        <v>2890094</v>
      </c>
      <c r="T10" s="928">
        <f>SUM(T7:T9)</f>
        <v>2951597</v>
      </c>
      <c r="U10" s="928">
        <f>SUM(U7:U9)</f>
        <v>3020743</v>
      </c>
      <c r="V10" s="928">
        <f>SUM(V7:V9)</f>
        <v>3338834</v>
      </c>
    </row>
    <row r="11" spans="1:22" x14ac:dyDescent="0.3">
      <c r="A11" s="926"/>
      <c r="B11" s="926"/>
      <c r="C11" s="926"/>
      <c r="D11" s="926"/>
      <c r="E11" s="926"/>
      <c r="F11" s="926"/>
      <c r="G11" s="926"/>
      <c r="H11" s="926"/>
      <c r="I11" s="926"/>
      <c r="J11" s="928"/>
      <c r="K11" s="928"/>
      <c r="L11" s="927"/>
      <c r="M11" s="928"/>
      <c r="N11" s="928"/>
      <c r="O11" s="928"/>
      <c r="P11" s="928"/>
      <c r="Q11" s="928"/>
      <c r="R11" s="928"/>
      <c r="S11" s="928"/>
      <c r="T11" s="928"/>
      <c r="U11" s="928"/>
      <c r="V11" s="928"/>
    </row>
    <row r="12" spans="1:22" x14ac:dyDescent="0.3">
      <c r="A12" s="926"/>
      <c r="B12" s="926"/>
      <c r="C12" s="926"/>
      <c r="D12" s="926"/>
      <c r="E12" s="926"/>
      <c r="F12" s="926"/>
      <c r="G12" s="926"/>
      <c r="H12" s="926"/>
      <c r="I12" s="926"/>
      <c r="J12" s="928"/>
      <c r="K12" s="928"/>
      <c r="L12" s="927"/>
      <c r="M12" s="928"/>
      <c r="N12" s="928"/>
      <c r="O12" s="928"/>
      <c r="P12" s="928"/>
      <c r="Q12" s="928"/>
      <c r="R12" s="928"/>
      <c r="S12" s="928"/>
      <c r="T12" s="928"/>
      <c r="U12" s="928"/>
      <c r="V12" s="928"/>
    </row>
    <row r="13" spans="1:22" ht="21" customHeight="1" x14ac:dyDescent="0.35">
      <c r="A13" s="923" t="s">
        <v>533</v>
      </c>
      <c r="B13" s="923"/>
      <c r="C13" s="923"/>
      <c r="D13" s="923"/>
      <c r="E13" s="923"/>
      <c r="F13" s="923"/>
      <c r="G13" s="923"/>
      <c r="H13" s="923"/>
      <c r="I13" s="923"/>
      <c r="J13" s="924" t="s">
        <v>523</v>
      </c>
      <c r="K13" s="925" t="s">
        <v>524</v>
      </c>
      <c r="L13" s="925" t="s">
        <v>525</v>
      </c>
      <c r="M13" s="925" t="s">
        <v>526</v>
      </c>
      <c r="N13" s="925" t="s">
        <v>527</v>
      </c>
      <c r="O13" s="925" t="s">
        <v>528</v>
      </c>
      <c r="P13" s="925" t="s">
        <v>59</v>
      </c>
      <c r="Q13" s="925" t="s">
        <v>60</v>
      </c>
      <c r="R13" s="925" t="s">
        <v>61</v>
      </c>
      <c r="S13" s="925" t="s">
        <v>97</v>
      </c>
      <c r="T13" s="925" t="s">
        <v>97</v>
      </c>
      <c r="U13" s="925" t="s">
        <v>135</v>
      </c>
      <c r="V13" s="925" t="s">
        <v>367</v>
      </c>
    </row>
    <row r="14" spans="1:22" x14ac:dyDescent="0.3">
      <c r="A14" s="926" t="s">
        <v>602</v>
      </c>
      <c r="B14" s="926"/>
      <c r="C14" s="926"/>
      <c r="D14" s="926"/>
      <c r="E14" s="926"/>
      <c r="F14" s="926"/>
      <c r="G14" s="926"/>
      <c r="H14" s="926"/>
      <c r="I14" s="926"/>
      <c r="J14" s="927">
        <v>0</v>
      </c>
      <c r="K14" s="927">
        <v>0</v>
      </c>
      <c r="L14" s="927">
        <v>0</v>
      </c>
      <c r="M14" s="927">
        <v>0</v>
      </c>
      <c r="N14" s="927">
        <v>0</v>
      </c>
      <c r="O14" s="927">
        <v>0</v>
      </c>
      <c r="P14" s="927">
        <v>0</v>
      </c>
      <c r="Q14" s="927">
        <v>0</v>
      </c>
      <c r="R14" s="927">
        <v>334560</v>
      </c>
      <c r="S14" s="927">
        <v>327904</v>
      </c>
      <c r="T14" s="927">
        <v>321248</v>
      </c>
      <c r="U14" s="927">
        <v>314592</v>
      </c>
      <c r="V14" s="927">
        <v>307936</v>
      </c>
    </row>
    <row r="15" spans="1:22" x14ac:dyDescent="0.3">
      <c r="A15" s="926" t="s">
        <v>534</v>
      </c>
      <c r="B15" s="926"/>
      <c r="C15" s="926"/>
      <c r="D15" s="926"/>
      <c r="E15" s="926"/>
      <c r="F15" s="926"/>
      <c r="G15" s="926"/>
      <c r="H15" s="926"/>
      <c r="I15" s="926"/>
      <c r="J15" s="927">
        <v>0</v>
      </c>
      <c r="K15" s="927">
        <v>0</v>
      </c>
      <c r="L15" s="927">
        <v>0</v>
      </c>
      <c r="M15" s="927">
        <v>0</v>
      </c>
      <c r="N15" s="927">
        <v>0</v>
      </c>
      <c r="O15" s="927">
        <v>0</v>
      </c>
      <c r="P15" s="927">
        <v>0</v>
      </c>
      <c r="Q15" s="927">
        <v>275825</v>
      </c>
      <c r="R15" s="927">
        <v>0</v>
      </c>
      <c r="S15" s="927">
        <v>0</v>
      </c>
      <c r="T15" s="927">
        <v>0</v>
      </c>
      <c r="U15" s="927">
        <v>0</v>
      </c>
      <c r="V15" s="927">
        <v>0</v>
      </c>
    </row>
    <row r="16" spans="1:22" x14ac:dyDescent="0.3">
      <c r="A16" s="926" t="s">
        <v>535</v>
      </c>
      <c r="B16" s="926"/>
      <c r="C16" s="926"/>
      <c r="D16" s="926"/>
      <c r="E16" s="926"/>
      <c r="F16" s="926"/>
      <c r="G16" s="926"/>
      <c r="H16" s="926"/>
      <c r="I16" s="926"/>
      <c r="J16" s="927"/>
      <c r="K16" s="927"/>
      <c r="L16" s="927"/>
      <c r="M16" s="927">
        <v>0</v>
      </c>
      <c r="N16" s="927">
        <v>0</v>
      </c>
      <c r="O16" s="927">
        <v>0</v>
      </c>
      <c r="P16" s="927">
        <v>0</v>
      </c>
      <c r="Q16" s="927">
        <v>0</v>
      </c>
      <c r="R16" s="927">
        <v>227800</v>
      </c>
      <c r="S16" s="927">
        <v>223090</v>
      </c>
      <c r="T16" s="927">
        <v>218380</v>
      </c>
      <c r="U16" s="927">
        <v>213670</v>
      </c>
      <c r="V16" s="927">
        <v>208960</v>
      </c>
    </row>
    <row r="17" spans="1:25" ht="19.2" x14ac:dyDescent="0.6">
      <c r="A17" s="926" t="s">
        <v>536</v>
      </c>
      <c r="B17" s="926"/>
      <c r="C17" s="926"/>
      <c r="D17" s="926"/>
      <c r="E17" s="926"/>
      <c r="F17" s="926"/>
      <c r="G17" s="926"/>
      <c r="H17" s="926"/>
      <c r="I17" s="926"/>
      <c r="J17" s="928">
        <v>0</v>
      </c>
      <c r="K17" s="931">
        <v>0</v>
      </c>
      <c r="L17" s="931">
        <v>0</v>
      </c>
      <c r="M17" s="931">
        <v>0</v>
      </c>
      <c r="N17" s="931">
        <v>0</v>
      </c>
      <c r="O17" s="931">
        <v>0</v>
      </c>
      <c r="P17" s="931">
        <v>0</v>
      </c>
      <c r="Q17" s="931">
        <v>0</v>
      </c>
      <c r="R17" s="931">
        <v>0</v>
      </c>
      <c r="S17" s="931">
        <v>0</v>
      </c>
      <c r="T17" s="931">
        <v>0</v>
      </c>
      <c r="U17" s="931">
        <v>0</v>
      </c>
      <c r="V17" s="931">
        <v>406500</v>
      </c>
    </row>
    <row r="18" spans="1:25" x14ac:dyDescent="0.3">
      <c r="A18" s="926" t="s">
        <v>537</v>
      </c>
      <c r="B18" s="926"/>
      <c r="C18" s="926"/>
      <c r="D18" s="926"/>
      <c r="E18" s="926"/>
      <c r="F18" s="926"/>
      <c r="G18" s="926"/>
      <c r="H18" s="926"/>
      <c r="I18" s="926"/>
      <c r="J18" s="928">
        <v>0</v>
      </c>
      <c r="K18" s="928">
        <f t="shared" ref="K18:V18" si="3">SUM(K14:K17)</f>
        <v>0</v>
      </c>
      <c r="L18" s="928">
        <f t="shared" si="3"/>
        <v>0</v>
      </c>
      <c r="M18" s="928">
        <f t="shared" si="3"/>
        <v>0</v>
      </c>
      <c r="N18" s="928">
        <f t="shared" si="3"/>
        <v>0</v>
      </c>
      <c r="O18" s="928">
        <f t="shared" si="3"/>
        <v>0</v>
      </c>
      <c r="P18" s="928">
        <f t="shared" si="3"/>
        <v>0</v>
      </c>
      <c r="Q18" s="928">
        <f t="shared" si="3"/>
        <v>275825</v>
      </c>
      <c r="R18" s="928">
        <f t="shared" si="3"/>
        <v>562360</v>
      </c>
      <c r="S18" s="928">
        <f t="shared" si="3"/>
        <v>550994</v>
      </c>
      <c r="T18" s="928">
        <f t="shared" si="3"/>
        <v>539628</v>
      </c>
      <c r="U18" s="928">
        <f t="shared" si="3"/>
        <v>528262</v>
      </c>
      <c r="V18" s="928">
        <f t="shared" si="3"/>
        <v>923396</v>
      </c>
    </row>
    <row r="19" spans="1:25" x14ac:dyDescent="0.3">
      <c r="A19" s="926"/>
      <c r="B19" s="926"/>
      <c r="C19" s="926"/>
      <c r="D19" s="926"/>
      <c r="E19" s="926"/>
      <c r="F19" s="926"/>
      <c r="G19" s="926"/>
      <c r="H19" s="926"/>
      <c r="I19" s="926"/>
      <c r="J19" s="928"/>
      <c r="K19" s="928"/>
      <c r="L19" s="927"/>
      <c r="M19" s="928"/>
      <c r="N19" s="928"/>
      <c r="O19" s="928"/>
      <c r="P19" s="928"/>
    </row>
    <row r="20" spans="1:25" x14ac:dyDescent="0.3">
      <c r="A20" s="932"/>
      <c r="B20" s="932"/>
      <c r="C20" s="932"/>
      <c r="D20" s="932"/>
      <c r="E20" s="932"/>
      <c r="F20" s="932"/>
      <c r="G20" s="932"/>
      <c r="H20" s="932"/>
      <c r="I20" s="932"/>
      <c r="J20" s="928"/>
      <c r="K20" s="928"/>
      <c r="L20" s="927"/>
      <c r="M20" s="928"/>
      <c r="N20" s="928"/>
      <c r="O20" s="928"/>
      <c r="P20" s="928"/>
    </row>
    <row r="21" spans="1:25" x14ac:dyDescent="0.3">
      <c r="A21" s="926"/>
      <c r="B21" s="926"/>
      <c r="C21" s="926"/>
      <c r="D21" s="926"/>
      <c r="E21" s="926"/>
      <c r="F21" s="926"/>
      <c r="G21" s="926"/>
      <c r="H21" s="926"/>
      <c r="I21" s="926"/>
      <c r="J21" s="928"/>
      <c r="K21" s="928"/>
      <c r="L21" s="927"/>
      <c r="M21" s="928"/>
      <c r="N21" s="928"/>
      <c r="O21" s="928"/>
      <c r="P21" s="928"/>
    </row>
    <row r="22" spans="1:25" x14ac:dyDescent="0.3">
      <c r="A22" s="1023" t="s">
        <v>538</v>
      </c>
      <c r="B22" s="1023"/>
      <c r="C22" s="1023"/>
      <c r="D22" s="1023"/>
      <c r="E22" s="1023"/>
      <c r="F22" s="1023"/>
      <c r="G22" s="1023"/>
      <c r="H22" s="1023"/>
      <c r="I22" s="1023"/>
      <c r="J22" s="1023"/>
      <c r="K22" s="1023"/>
      <c r="L22" s="1023"/>
      <c r="M22" s="1023"/>
      <c r="N22" s="1023"/>
      <c r="O22" s="1023"/>
      <c r="P22" s="1023"/>
      <c r="Q22" s="1023"/>
      <c r="R22" s="1023"/>
      <c r="S22" s="1023"/>
    </row>
    <row r="23" spans="1:25" x14ac:dyDescent="0.3">
      <c r="A23" s="926"/>
      <c r="B23" s="926"/>
      <c r="C23" s="926"/>
      <c r="D23" s="926"/>
      <c r="E23" s="926"/>
      <c r="F23" s="926"/>
      <c r="G23" s="926"/>
      <c r="H23" s="926"/>
      <c r="I23" s="926"/>
      <c r="J23" s="928"/>
      <c r="K23" s="928"/>
      <c r="L23" s="927"/>
      <c r="M23" s="928"/>
      <c r="N23" s="928"/>
      <c r="O23" s="928"/>
      <c r="P23" s="928"/>
    </row>
    <row r="24" spans="1:25" x14ac:dyDescent="0.3">
      <c r="A24" s="926"/>
      <c r="B24" s="926"/>
      <c r="C24" s="926"/>
      <c r="D24" s="929" t="s">
        <v>539</v>
      </c>
      <c r="E24" s="929"/>
      <c r="F24" s="929"/>
      <c r="G24" s="929"/>
      <c r="H24" s="929"/>
      <c r="I24" s="929"/>
      <c r="K24" s="929" t="s">
        <v>540</v>
      </c>
      <c r="O24" s="1023" t="s">
        <v>540</v>
      </c>
      <c r="P24" s="1023"/>
      <c r="Q24" s="1023"/>
      <c r="R24" s="1023"/>
      <c r="S24" s="1023"/>
      <c r="T24" s="1022" t="s">
        <v>541</v>
      </c>
      <c r="U24" s="1022"/>
      <c r="V24" s="1022"/>
      <c r="W24" s="1022"/>
      <c r="X24" s="1022"/>
      <c r="Y24" s="1022"/>
    </row>
    <row r="25" spans="1:25" ht="16.2" x14ac:dyDescent="0.35">
      <c r="A25" s="923" t="s">
        <v>542</v>
      </c>
      <c r="B25" s="923" t="s">
        <v>543</v>
      </c>
      <c r="C25" s="923"/>
      <c r="D25" s="933" t="s">
        <v>544</v>
      </c>
      <c r="E25" s="933" t="s">
        <v>545</v>
      </c>
      <c r="F25" s="933" t="s">
        <v>546</v>
      </c>
      <c r="G25" s="933" t="s">
        <v>547</v>
      </c>
      <c r="H25" s="933" t="s">
        <v>548</v>
      </c>
      <c r="I25" s="933" t="s">
        <v>549</v>
      </c>
      <c r="J25" s="925" t="s">
        <v>550</v>
      </c>
      <c r="K25" s="925" t="s">
        <v>551</v>
      </c>
      <c r="L25" s="924" t="s">
        <v>552</v>
      </c>
      <c r="M25" s="925" t="s">
        <v>523</v>
      </c>
      <c r="N25" s="925" t="s">
        <v>524</v>
      </c>
      <c r="O25" s="925" t="s">
        <v>525</v>
      </c>
      <c r="P25" s="925" t="s">
        <v>526</v>
      </c>
      <c r="Q25" s="925" t="s">
        <v>527</v>
      </c>
      <c r="R25" s="925" t="s">
        <v>528</v>
      </c>
      <c r="S25" s="925" t="s">
        <v>59</v>
      </c>
      <c r="T25" s="925" t="s">
        <v>60</v>
      </c>
      <c r="U25" s="925" t="s">
        <v>61</v>
      </c>
      <c r="V25" s="925" t="s">
        <v>97</v>
      </c>
      <c r="W25" s="925" t="s">
        <v>131</v>
      </c>
      <c r="X25" s="925" t="s">
        <v>135</v>
      </c>
      <c r="Y25" s="925" t="s">
        <v>367</v>
      </c>
    </row>
    <row r="26" spans="1:25" x14ac:dyDescent="0.3">
      <c r="A26" s="926" t="s">
        <v>553</v>
      </c>
      <c r="B26" s="926">
        <v>208361.69</v>
      </c>
      <c r="C26" s="926"/>
      <c r="D26" s="928">
        <v>35000</v>
      </c>
      <c r="E26" s="928">
        <v>35000</v>
      </c>
      <c r="F26" s="928">
        <v>12000</v>
      </c>
      <c r="G26" s="928">
        <v>15000</v>
      </c>
      <c r="H26" s="928">
        <v>60000</v>
      </c>
      <c r="I26" s="928">
        <v>50000</v>
      </c>
      <c r="J26" s="928">
        <v>50000</v>
      </c>
      <c r="K26" s="928">
        <v>50000</v>
      </c>
      <c r="L26" s="927">
        <v>50000</v>
      </c>
      <c r="M26" s="928">
        <v>50000</v>
      </c>
      <c r="N26" s="928">
        <v>50000</v>
      </c>
      <c r="O26" s="928">
        <v>12000</v>
      </c>
      <c r="P26" s="928">
        <v>50000</v>
      </c>
      <c r="Q26" s="927">
        <v>60000</v>
      </c>
      <c r="R26" s="928">
        <v>85000</v>
      </c>
      <c r="S26" s="928">
        <v>115000</v>
      </c>
      <c r="T26" s="928">
        <v>80000</v>
      </c>
      <c r="U26" s="928">
        <v>80000</v>
      </c>
      <c r="V26" s="928">
        <v>80000</v>
      </c>
      <c r="W26" s="928">
        <v>80000</v>
      </c>
      <c r="X26" s="928">
        <v>90000</v>
      </c>
      <c r="Y26" s="928">
        <v>90000</v>
      </c>
    </row>
    <row r="27" spans="1:25" x14ac:dyDescent="0.3">
      <c r="A27" s="926" t="s">
        <v>554</v>
      </c>
      <c r="B27" s="926">
        <v>95244.31</v>
      </c>
      <c r="C27" s="926"/>
      <c r="D27" s="928">
        <v>75000</v>
      </c>
      <c r="E27" s="928">
        <v>100000</v>
      </c>
      <c r="F27" s="928">
        <v>50000</v>
      </c>
      <c r="G27" s="928">
        <v>100000</v>
      </c>
      <c r="H27" s="928">
        <v>75000</v>
      </c>
      <c r="I27" s="928">
        <v>0</v>
      </c>
      <c r="J27" s="928">
        <v>75000</v>
      </c>
      <c r="K27" s="928">
        <v>0</v>
      </c>
      <c r="L27" s="927">
        <v>0</v>
      </c>
      <c r="M27" s="928">
        <v>0</v>
      </c>
      <c r="N27" s="928">
        <v>0</v>
      </c>
      <c r="O27" s="928">
        <v>0</v>
      </c>
      <c r="P27" s="928">
        <v>0</v>
      </c>
      <c r="Q27" s="927">
        <v>0</v>
      </c>
      <c r="R27" s="928">
        <v>0</v>
      </c>
      <c r="S27" s="928">
        <v>0</v>
      </c>
      <c r="T27" s="928">
        <v>0</v>
      </c>
      <c r="U27" s="928">
        <v>25000</v>
      </c>
      <c r="V27" s="928">
        <v>25000</v>
      </c>
      <c r="W27" s="928">
        <v>25000</v>
      </c>
      <c r="X27" s="928">
        <v>25000</v>
      </c>
      <c r="Y27" s="928">
        <v>25000</v>
      </c>
    </row>
    <row r="28" spans="1:25" hidden="1" x14ac:dyDescent="0.3">
      <c r="A28" s="934" t="s">
        <v>555</v>
      </c>
      <c r="B28" s="926">
        <v>0</v>
      </c>
      <c r="C28" s="926"/>
      <c r="D28" s="928">
        <v>0</v>
      </c>
      <c r="E28" s="928">
        <v>25000</v>
      </c>
      <c r="F28" s="928">
        <v>57000</v>
      </c>
      <c r="G28" s="928">
        <v>335000</v>
      </c>
      <c r="H28" s="928">
        <v>60000</v>
      </c>
      <c r="I28" s="928">
        <v>20000</v>
      </c>
      <c r="J28" s="928">
        <v>150000</v>
      </c>
      <c r="K28" s="928">
        <v>0</v>
      </c>
      <c r="L28" s="927">
        <v>0</v>
      </c>
      <c r="M28" s="928">
        <v>0</v>
      </c>
      <c r="N28" s="928">
        <v>0</v>
      </c>
      <c r="O28" s="928">
        <v>0</v>
      </c>
      <c r="P28" s="928">
        <v>0</v>
      </c>
      <c r="Q28" s="927">
        <v>0</v>
      </c>
      <c r="R28" s="928">
        <v>0</v>
      </c>
      <c r="S28" s="928">
        <v>0</v>
      </c>
      <c r="T28" s="928">
        <v>0</v>
      </c>
      <c r="U28" s="928">
        <v>0</v>
      </c>
      <c r="V28" s="928">
        <v>0</v>
      </c>
      <c r="W28" s="928">
        <v>0</v>
      </c>
      <c r="X28" s="928">
        <v>0</v>
      </c>
      <c r="Y28" s="928">
        <v>0</v>
      </c>
    </row>
    <row r="29" spans="1:25" x14ac:dyDescent="0.3">
      <c r="A29" s="926" t="s">
        <v>556</v>
      </c>
      <c r="B29" s="926">
        <v>38984.720000000001</v>
      </c>
      <c r="C29" s="926"/>
      <c r="D29" s="928">
        <v>35000</v>
      </c>
      <c r="E29" s="928">
        <v>35000</v>
      </c>
      <c r="F29" s="928">
        <v>25000</v>
      </c>
      <c r="G29" s="928">
        <v>10000</v>
      </c>
      <c r="H29" s="928">
        <v>25000</v>
      </c>
      <c r="I29" s="928">
        <v>10000</v>
      </c>
      <c r="J29" s="928">
        <v>35000</v>
      </c>
      <c r="K29" s="928">
        <v>0</v>
      </c>
      <c r="L29" s="927">
        <v>0</v>
      </c>
      <c r="M29" s="928">
        <v>0</v>
      </c>
      <c r="N29" s="928">
        <v>10000</v>
      </c>
      <c r="O29" s="928">
        <v>10000</v>
      </c>
      <c r="P29" s="928">
        <v>25000</v>
      </c>
      <c r="Q29" s="927">
        <v>146000</v>
      </c>
      <c r="R29" s="928">
        <v>182000</v>
      </c>
      <c r="S29" s="928">
        <v>185000</v>
      </c>
      <c r="T29" s="928">
        <v>125000</v>
      </c>
      <c r="U29" s="928">
        <v>125000</v>
      </c>
      <c r="V29" s="928">
        <v>125000</v>
      </c>
      <c r="W29" s="928">
        <v>100000</v>
      </c>
      <c r="X29" s="928">
        <v>100000</v>
      </c>
      <c r="Y29" s="928">
        <v>100000</v>
      </c>
    </row>
    <row r="30" spans="1:25" x14ac:dyDescent="0.3">
      <c r="A30" s="926" t="s">
        <v>167</v>
      </c>
      <c r="B30" s="926">
        <v>112127.52</v>
      </c>
      <c r="C30" s="926"/>
      <c r="D30" s="928">
        <v>25000</v>
      </c>
      <c r="E30" s="928">
        <v>25000</v>
      </c>
      <c r="F30" s="928">
        <v>15000</v>
      </c>
      <c r="G30" s="928">
        <v>0</v>
      </c>
      <c r="H30" s="928">
        <v>50000</v>
      </c>
      <c r="I30" s="928">
        <v>26000</v>
      </c>
      <c r="J30" s="928">
        <v>10000</v>
      </c>
      <c r="K30" s="928">
        <v>10000</v>
      </c>
      <c r="L30" s="927">
        <v>5000</v>
      </c>
      <c r="M30" s="928">
        <v>0</v>
      </c>
      <c r="N30" s="928">
        <v>35000</v>
      </c>
      <c r="O30" s="928">
        <v>35000</v>
      </c>
      <c r="P30" s="928">
        <v>35000</v>
      </c>
      <c r="Q30" s="927">
        <v>35000</v>
      </c>
      <c r="R30" s="928">
        <v>35000</v>
      </c>
      <c r="S30" s="928">
        <v>35000</v>
      </c>
      <c r="T30" s="928">
        <v>35000</v>
      </c>
      <c r="U30" s="928">
        <v>35000</v>
      </c>
      <c r="V30" s="928">
        <v>35000</v>
      </c>
      <c r="W30" s="928">
        <v>45000</v>
      </c>
      <c r="X30" s="928">
        <v>45000</v>
      </c>
      <c r="Y30" s="928">
        <v>45000</v>
      </c>
    </row>
    <row r="31" spans="1:25" hidden="1" x14ac:dyDescent="0.3">
      <c r="A31" s="934" t="s">
        <v>557</v>
      </c>
      <c r="B31" s="926">
        <v>0</v>
      </c>
      <c r="C31" s="926"/>
      <c r="D31" s="928">
        <v>128000</v>
      </c>
      <c r="E31" s="928">
        <v>38000</v>
      </c>
      <c r="F31" s="928">
        <v>53000</v>
      </c>
      <c r="G31" s="928">
        <v>125000</v>
      </c>
      <c r="H31" s="928">
        <v>110000</v>
      </c>
      <c r="I31" s="928">
        <v>75000</v>
      </c>
      <c r="J31" s="928">
        <v>0</v>
      </c>
      <c r="K31" s="928">
        <v>0</v>
      </c>
      <c r="L31" s="927">
        <v>0</v>
      </c>
      <c r="M31" s="928">
        <v>0</v>
      </c>
      <c r="N31" s="928">
        <v>0</v>
      </c>
      <c r="O31" s="928">
        <v>0</v>
      </c>
      <c r="P31" s="928">
        <v>0</v>
      </c>
      <c r="Q31" s="927">
        <v>0</v>
      </c>
      <c r="R31" s="928">
        <v>0</v>
      </c>
      <c r="S31" s="928">
        <v>0</v>
      </c>
      <c r="T31" s="928">
        <v>0</v>
      </c>
      <c r="U31" s="928">
        <v>0</v>
      </c>
      <c r="V31" s="928">
        <v>0</v>
      </c>
      <c r="W31" s="928">
        <v>0</v>
      </c>
      <c r="X31" s="928">
        <v>0</v>
      </c>
      <c r="Y31" s="928">
        <v>0</v>
      </c>
    </row>
    <row r="32" spans="1:25" x14ac:dyDescent="0.3">
      <c r="A32" s="926" t="s">
        <v>558</v>
      </c>
      <c r="B32" s="926">
        <v>780724.83</v>
      </c>
      <c r="C32" s="926"/>
      <c r="D32" s="928">
        <v>50000</v>
      </c>
      <c r="E32" s="928">
        <v>50000</v>
      </c>
      <c r="F32" s="928">
        <v>90000</v>
      </c>
      <c r="G32" s="928">
        <v>60000</v>
      </c>
      <c r="H32" s="928">
        <v>80000</v>
      </c>
      <c r="I32" s="928">
        <v>115000</v>
      </c>
      <c r="J32" s="928">
        <v>100000</v>
      </c>
      <c r="K32" s="928">
        <v>50000</v>
      </c>
      <c r="L32" s="927">
        <v>0</v>
      </c>
      <c r="M32" s="928">
        <v>25000</v>
      </c>
      <c r="N32" s="928">
        <v>25000</v>
      </c>
      <c r="O32" s="928">
        <v>25000</v>
      </c>
      <c r="P32" s="928">
        <v>50000</v>
      </c>
      <c r="Q32" s="927">
        <v>50000</v>
      </c>
      <c r="R32" s="928">
        <v>50000</v>
      </c>
      <c r="S32" s="928">
        <v>50000</v>
      </c>
      <c r="T32" s="928">
        <v>50000</v>
      </c>
      <c r="U32" s="928">
        <v>50000</v>
      </c>
      <c r="V32" s="928">
        <v>75000</v>
      </c>
      <c r="W32" s="928">
        <v>100000</v>
      </c>
      <c r="X32" s="928">
        <v>100000</v>
      </c>
      <c r="Y32" s="928">
        <v>150000</v>
      </c>
    </row>
    <row r="33" spans="1:25" x14ac:dyDescent="0.3">
      <c r="A33" s="926" t="s">
        <v>559</v>
      </c>
      <c r="B33" s="926">
        <v>523223.8</v>
      </c>
      <c r="C33" s="926"/>
      <c r="D33" s="928">
        <v>177000</v>
      </c>
      <c r="E33" s="928">
        <v>177000</v>
      </c>
      <c r="F33" s="928">
        <v>198000</v>
      </c>
      <c r="G33" s="928">
        <v>200000</v>
      </c>
      <c r="H33" s="928">
        <v>200000</v>
      </c>
      <c r="I33" s="928">
        <v>100000</v>
      </c>
      <c r="J33" s="928">
        <v>100000</v>
      </c>
      <c r="K33" s="928">
        <v>100000</v>
      </c>
      <c r="L33" s="927">
        <v>100000</v>
      </c>
      <c r="M33" s="928">
        <v>100000</v>
      </c>
      <c r="N33" s="928">
        <v>100000</v>
      </c>
      <c r="O33" s="928">
        <v>100000</v>
      </c>
      <c r="P33" s="928">
        <v>75000</v>
      </c>
      <c r="Q33" s="927">
        <v>95000</v>
      </c>
      <c r="R33" s="928">
        <v>160000</v>
      </c>
      <c r="S33" s="928">
        <v>192000</v>
      </c>
      <c r="T33" s="928">
        <v>250000</v>
      </c>
      <c r="U33" s="928">
        <v>275000</v>
      </c>
      <c r="V33" s="928">
        <v>275000</v>
      </c>
      <c r="W33" s="928">
        <v>350000</v>
      </c>
      <c r="X33" s="928">
        <v>450000</v>
      </c>
      <c r="Y33" s="928">
        <v>450000</v>
      </c>
    </row>
    <row r="34" spans="1:25" x14ac:dyDescent="0.3">
      <c r="A34" s="926" t="s">
        <v>560</v>
      </c>
      <c r="B34" s="926">
        <v>357553.18</v>
      </c>
      <c r="C34" s="926"/>
      <c r="D34" s="928">
        <v>160000</v>
      </c>
      <c r="E34" s="928">
        <v>175000</v>
      </c>
      <c r="F34" s="928">
        <v>175000</v>
      </c>
      <c r="G34" s="928">
        <v>175000</v>
      </c>
      <c r="H34" s="928">
        <v>225000</v>
      </c>
      <c r="I34" s="928">
        <v>145000</v>
      </c>
      <c r="J34" s="928">
        <v>150000</v>
      </c>
      <c r="K34" s="928">
        <v>75000</v>
      </c>
      <c r="L34" s="927">
        <v>168000</v>
      </c>
      <c r="M34" s="928">
        <v>176960</v>
      </c>
      <c r="N34" s="928">
        <v>250000</v>
      </c>
      <c r="O34" s="928">
        <v>300000</v>
      </c>
      <c r="P34" s="928">
        <v>300000</v>
      </c>
      <c r="Q34" s="927">
        <v>300000</v>
      </c>
      <c r="R34" s="928">
        <v>300000</v>
      </c>
      <c r="S34" s="928">
        <v>325000</v>
      </c>
      <c r="T34" s="928">
        <v>400000</v>
      </c>
      <c r="U34" s="928">
        <v>425000</v>
      </c>
      <c r="V34" s="928">
        <v>425000</v>
      </c>
      <c r="W34" s="928">
        <v>450000</v>
      </c>
      <c r="X34" s="928">
        <v>500000</v>
      </c>
      <c r="Y34" s="928">
        <v>500000</v>
      </c>
    </row>
    <row r="35" spans="1:25" x14ac:dyDescent="0.3">
      <c r="A35" s="926" t="s">
        <v>561</v>
      </c>
      <c r="B35" s="926">
        <v>484146.23</v>
      </c>
      <c r="C35" s="926"/>
      <c r="D35" s="928">
        <v>210000</v>
      </c>
      <c r="E35" s="928">
        <v>200000</v>
      </c>
      <c r="F35" s="928">
        <v>0</v>
      </c>
      <c r="G35" s="928">
        <v>0</v>
      </c>
      <c r="H35" s="928">
        <v>0</v>
      </c>
      <c r="I35" s="928">
        <v>0</v>
      </c>
      <c r="J35" s="928">
        <v>250000</v>
      </c>
      <c r="K35" s="928">
        <v>0</v>
      </c>
      <c r="L35" s="927">
        <v>0</v>
      </c>
      <c r="M35" s="928">
        <v>0</v>
      </c>
      <c r="N35" s="928">
        <v>0</v>
      </c>
      <c r="O35" s="928">
        <v>0</v>
      </c>
      <c r="P35" s="928">
        <v>0</v>
      </c>
      <c r="Q35" s="927">
        <v>0</v>
      </c>
      <c r="R35" s="928">
        <v>0</v>
      </c>
      <c r="S35" s="928">
        <v>0</v>
      </c>
      <c r="T35" s="928">
        <v>0</v>
      </c>
      <c r="U35" s="928">
        <v>0</v>
      </c>
      <c r="V35" s="928">
        <v>0</v>
      </c>
      <c r="W35" s="928">
        <v>0</v>
      </c>
      <c r="X35" s="928">
        <v>0</v>
      </c>
      <c r="Y35" s="928">
        <v>0</v>
      </c>
    </row>
    <row r="36" spans="1:25" x14ac:dyDescent="0.3">
      <c r="A36" s="935" t="s">
        <v>562</v>
      </c>
      <c r="B36" s="926">
        <v>0</v>
      </c>
      <c r="C36" s="926"/>
      <c r="D36" s="928">
        <v>1232000</v>
      </c>
      <c r="E36" s="928">
        <v>50000</v>
      </c>
      <c r="F36" s="928">
        <v>25000</v>
      </c>
      <c r="G36" s="928">
        <v>0</v>
      </c>
      <c r="H36" s="928">
        <v>0</v>
      </c>
      <c r="I36" s="928">
        <v>0</v>
      </c>
      <c r="J36" s="928">
        <v>0</v>
      </c>
      <c r="K36" s="928">
        <v>0</v>
      </c>
      <c r="L36" s="927">
        <v>0</v>
      </c>
      <c r="M36" s="928">
        <v>0</v>
      </c>
      <c r="N36" s="928">
        <v>0</v>
      </c>
      <c r="O36" s="928">
        <v>0</v>
      </c>
      <c r="P36" s="928">
        <v>0</v>
      </c>
      <c r="Q36" s="927">
        <v>0</v>
      </c>
      <c r="R36" s="928">
        <v>0</v>
      </c>
      <c r="S36" s="928">
        <v>0</v>
      </c>
      <c r="T36" s="928">
        <v>0</v>
      </c>
      <c r="U36" s="928">
        <v>0</v>
      </c>
      <c r="V36" s="928">
        <v>0</v>
      </c>
      <c r="W36" s="928">
        <v>0</v>
      </c>
      <c r="X36" s="928">
        <v>0</v>
      </c>
      <c r="Y36" s="928">
        <v>0</v>
      </c>
    </row>
    <row r="37" spans="1:25" hidden="1" x14ac:dyDescent="0.3">
      <c r="A37" s="936" t="s">
        <v>563</v>
      </c>
      <c r="B37" s="926">
        <v>0</v>
      </c>
      <c r="C37" s="926"/>
      <c r="D37" s="928">
        <v>600000</v>
      </c>
      <c r="E37" s="928">
        <v>493992</v>
      </c>
      <c r="F37" s="928">
        <v>480245</v>
      </c>
      <c r="G37" s="928">
        <v>95044</v>
      </c>
      <c r="H37" s="928">
        <v>125000</v>
      </c>
      <c r="I37" s="928">
        <v>0</v>
      </c>
      <c r="J37" s="928">
        <v>0</v>
      </c>
      <c r="K37" s="928">
        <v>0</v>
      </c>
      <c r="L37" s="927">
        <v>0</v>
      </c>
      <c r="M37" s="928">
        <v>0</v>
      </c>
      <c r="N37" s="928">
        <v>0</v>
      </c>
      <c r="O37" s="928">
        <v>0</v>
      </c>
      <c r="P37" s="928">
        <v>0</v>
      </c>
      <c r="Q37" s="927">
        <v>0</v>
      </c>
      <c r="R37" s="928">
        <v>0</v>
      </c>
      <c r="S37" s="928">
        <v>0</v>
      </c>
      <c r="T37" s="928">
        <v>0</v>
      </c>
      <c r="U37" s="928">
        <v>0</v>
      </c>
      <c r="V37" s="928">
        <v>0</v>
      </c>
      <c r="W37" s="928">
        <v>0</v>
      </c>
      <c r="X37" s="928">
        <v>0</v>
      </c>
      <c r="Y37" s="928">
        <v>0</v>
      </c>
    </row>
    <row r="38" spans="1:25" x14ac:dyDescent="0.3">
      <c r="A38" s="926" t="s">
        <v>564</v>
      </c>
      <c r="B38" s="926">
        <v>26169.08</v>
      </c>
      <c r="C38" s="926"/>
      <c r="D38" s="928">
        <v>2000</v>
      </c>
      <c r="E38" s="928">
        <v>2000</v>
      </c>
      <c r="F38" s="928">
        <v>2000</v>
      </c>
      <c r="G38" s="928">
        <v>2000</v>
      </c>
      <c r="H38" s="928">
        <v>2000</v>
      </c>
      <c r="I38" s="928">
        <v>1000</v>
      </c>
      <c r="J38" s="928">
        <v>2000</v>
      </c>
      <c r="K38" s="928">
        <v>2000</v>
      </c>
      <c r="L38" s="927">
        <v>2000</v>
      </c>
      <c r="M38" s="928">
        <v>2000</v>
      </c>
      <c r="N38" s="928">
        <v>2000</v>
      </c>
      <c r="O38" s="928">
        <v>2000</v>
      </c>
      <c r="P38" s="928">
        <v>17000</v>
      </c>
      <c r="Q38" s="927">
        <v>10000</v>
      </c>
      <c r="R38" s="928">
        <v>35000</v>
      </c>
      <c r="S38" s="928">
        <v>35000</v>
      </c>
      <c r="T38" s="928">
        <v>75000</v>
      </c>
      <c r="U38" s="928">
        <v>100000</v>
      </c>
      <c r="V38" s="928">
        <v>150000</v>
      </c>
      <c r="W38" s="928">
        <v>150000</v>
      </c>
      <c r="X38" s="928">
        <v>150000</v>
      </c>
      <c r="Y38" s="928">
        <v>175000</v>
      </c>
    </row>
    <row r="39" spans="1:25" hidden="1" x14ac:dyDescent="0.3">
      <c r="A39" s="937" t="s">
        <v>565</v>
      </c>
      <c r="B39" s="926">
        <v>0</v>
      </c>
      <c r="C39" s="926"/>
      <c r="D39" s="928">
        <v>85000</v>
      </c>
      <c r="E39" s="928">
        <v>0</v>
      </c>
      <c r="F39" s="928">
        <v>0</v>
      </c>
      <c r="G39" s="928">
        <v>0</v>
      </c>
      <c r="H39" s="928">
        <v>30000</v>
      </c>
      <c r="I39" s="928">
        <v>0</v>
      </c>
      <c r="J39" s="928">
        <v>0</v>
      </c>
      <c r="K39" s="928">
        <v>0</v>
      </c>
      <c r="L39" s="927">
        <v>0</v>
      </c>
      <c r="M39" s="928">
        <v>0</v>
      </c>
      <c r="N39" s="928">
        <v>0</v>
      </c>
      <c r="O39" s="928">
        <v>0</v>
      </c>
      <c r="P39" s="928">
        <v>0</v>
      </c>
      <c r="Q39" s="927">
        <v>0</v>
      </c>
      <c r="R39" s="928">
        <v>0</v>
      </c>
      <c r="S39" s="928">
        <v>0</v>
      </c>
      <c r="T39" s="928">
        <v>0</v>
      </c>
      <c r="U39" s="928">
        <v>0</v>
      </c>
      <c r="V39" s="928">
        <v>0</v>
      </c>
      <c r="W39" s="928">
        <v>0</v>
      </c>
      <c r="X39" s="928">
        <v>0</v>
      </c>
      <c r="Y39" s="928">
        <v>0</v>
      </c>
    </row>
    <row r="40" spans="1:25" x14ac:dyDescent="0.3">
      <c r="A40" s="926" t="s">
        <v>566</v>
      </c>
      <c r="B40" s="926">
        <v>58789.919999999998</v>
      </c>
      <c r="C40" s="926"/>
      <c r="D40" s="928">
        <v>25000</v>
      </c>
      <c r="E40" s="928">
        <v>35000</v>
      </c>
      <c r="F40" s="928">
        <v>35000</v>
      </c>
      <c r="G40" s="928">
        <v>0</v>
      </c>
      <c r="H40" s="928">
        <v>10000</v>
      </c>
      <c r="I40" s="928">
        <v>0</v>
      </c>
      <c r="J40" s="928">
        <v>10000</v>
      </c>
      <c r="K40" s="928">
        <v>0</v>
      </c>
      <c r="L40" s="927">
        <v>0</v>
      </c>
      <c r="M40" s="928">
        <v>0</v>
      </c>
      <c r="N40" s="928">
        <v>0</v>
      </c>
      <c r="O40" s="928">
        <v>0</v>
      </c>
      <c r="P40" s="928">
        <v>0</v>
      </c>
      <c r="Q40" s="927">
        <v>0</v>
      </c>
      <c r="R40" s="928">
        <v>0</v>
      </c>
      <c r="S40" s="928">
        <v>0</v>
      </c>
      <c r="T40" s="928">
        <v>0</v>
      </c>
      <c r="U40" s="928">
        <v>0</v>
      </c>
      <c r="V40" s="928">
        <v>0</v>
      </c>
      <c r="W40" s="928">
        <v>0</v>
      </c>
      <c r="X40" s="928">
        <v>0</v>
      </c>
      <c r="Y40" s="928">
        <v>0</v>
      </c>
    </row>
    <row r="41" spans="1:25" x14ac:dyDescent="0.3">
      <c r="A41" s="926" t="s">
        <v>567</v>
      </c>
      <c r="B41" s="926">
        <v>6652.06</v>
      </c>
      <c r="C41" s="926"/>
      <c r="D41" s="928">
        <v>0</v>
      </c>
      <c r="E41" s="928">
        <v>0</v>
      </c>
      <c r="F41" s="928">
        <v>0</v>
      </c>
      <c r="G41" s="928">
        <v>0</v>
      </c>
      <c r="H41" s="928">
        <v>0</v>
      </c>
      <c r="I41" s="928">
        <v>0</v>
      </c>
      <c r="J41" s="928">
        <v>0</v>
      </c>
      <c r="K41" s="928">
        <v>0</v>
      </c>
      <c r="L41" s="927">
        <v>0</v>
      </c>
      <c r="M41" s="928">
        <v>0</v>
      </c>
      <c r="N41" s="928">
        <v>15000</v>
      </c>
      <c r="O41" s="928">
        <v>15000</v>
      </c>
      <c r="P41" s="928">
        <v>15000</v>
      </c>
      <c r="Q41" s="927">
        <v>15000</v>
      </c>
      <c r="R41" s="928">
        <v>15000</v>
      </c>
      <c r="S41" s="928">
        <v>15000</v>
      </c>
      <c r="T41" s="928">
        <v>15000</v>
      </c>
      <c r="U41" s="928">
        <v>15000</v>
      </c>
      <c r="V41" s="928">
        <v>15000</v>
      </c>
      <c r="W41" s="928">
        <v>20000</v>
      </c>
      <c r="X41" s="928">
        <v>20000</v>
      </c>
      <c r="Y41" s="928">
        <v>20000</v>
      </c>
    </row>
    <row r="42" spans="1:25" hidden="1" x14ac:dyDescent="0.3">
      <c r="A42" s="926" t="s">
        <v>568</v>
      </c>
      <c r="B42" s="926">
        <v>782203.25</v>
      </c>
      <c r="C42" s="926"/>
      <c r="D42" s="928">
        <v>375000</v>
      </c>
      <c r="E42" s="928">
        <v>215000</v>
      </c>
      <c r="F42" s="928">
        <v>225000</v>
      </c>
      <c r="G42" s="928">
        <v>300000</v>
      </c>
      <c r="H42" s="928">
        <v>265000</v>
      </c>
      <c r="I42" s="928">
        <v>190647</v>
      </c>
      <c r="J42" s="928">
        <v>200000</v>
      </c>
      <c r="K42" s="928">
        <v>0</v>
      </c>
      <c r="L42" s="927">
        <v>0</v>
      </c>
      <c r="M42" s="928">
        <v>0</v>
      </c>
      <c r="N42" s="928">
        <v>0</v>
      </c>
      <c r="O42" s="928">
        <v>0</v>
      </c>
      <c r="P42" s="928">
        <v>0</v>
      </c>
      <c r="Q42" s="927">
        <v>0</v>
      </c>
      <c r="R42" s="928">
        <v>0</v>
      </c>
      <c r="S42" s="928">
        <v>0</v>
      </c>
      <c r="T42" s="928">
        <v>0</v>
      </c>
      <c r="U42" s="928">
        <v>0</v>
      </c>
      <c r="V42" s="928">
        <v>0</v>
      </c>
      <c r="W42" s="928">
        <v>0</v>
      </c>
      <c r="X42" s="928">
        <v>0</v>
      </c>
      <c r="Y42" s="928">
        <v>0</v>
      </c>
    </row>
    <row r="43" spans="1:25" x14ac:dyDescent="0.3">
      <c r="A43" s="926" t="s">
        <v>569</v>
      </c>
      <c r="B43" s="926">
        <v>15058.21</v>
      </c>
      <c r="C43" s="926"/>
      <c r="D43" s="928">
        <v>56000</v>
      </c>
      <c r="E43" s="928">
        <v>56000</v>
      </c>
      <c r="F43" s="928">
        <v>56000</v>
      </c>
      <c r="G43" s="928">
        <v>30000</v>
      </c>
      <c r="H43" s="928">
        <v>15000</v>
      </c>
      <c r="I43" s="928">
        <v>0</v>
      </c>
      <c r="J43" s="928">
        <v>5000</v>
      </c>
      <c r="K43" s="928">
        <v>0</v>
      </c>
      <c r="L43" s="927">
        <v>0</v>
      </c>
      <c r="M43" s="928">
        <v>0</v>
      </c>
      <c r="N43" s="928">
        <v>0</v>
      </c>
      <c r="O43" s="928">
        <v>0</v>
      </c>
      <c r="P43" s="928">
        <v>0</v>
      </c>
      <c r="Q43" s="927">
        <v>0</v>
      </c>
      <c r="R43" s="928">
        <v>0</v>
      </c>
      <c r="S43" s="928">
        <v>0</v>
      </c>
      <c r="T43" s="928">
        <v>0</v>
      </c>
      <c r="U43" s="928">
        <v>0</v>
      </c>
      <c r="V43" s="928">
        <v>0</v>
      </c>
      <c r="W43" s="928">
        <v>0</v>
      </c>
      <c r="X43" s="928">
        <v>0</v>
      </c>
      <c r="Y43" s="928">
        <v>0</v>
      </c>
    </row>
    <row r="44" spans="1:25" x14ac:dyDescent="0.3">
      <c r="A44" s="926" t="s">
        <v>570</v>
      </c>
      <c r="B44" s="926">
        <v>915565.62</v>
      </c>
      <c r="C44" s="926"/>
      <c r="D44" s="928">
        <v>100000</v>
      </c>
      <c r="E44" s="928">
        <v>100000</v>
      </c>
      <c r="F44" s="928">
        <v>100000</v>
      </c>
      <c r="G44" s="928">
        <v>100000</v>
      </c>
      <c r="H44" s="928">
        <v>175000</v>
      </c>
      <c r="I44" s="928">
        <v>115000</v>
      </c>
      <c r="J44" s="928">
        <v>0</v>
      </c>
      <c r="K44" s="928">
        <v>0</v>
      </c>
      <c r="L44" s="927">
        <v>0</v>
      </c>
      <c r="M44" s="928">
        <v>0</v>
      </c>
      <c r="N44" s="928">
        <v>0</v>
      </c>
      <c r="O44" s="928">
        <v>0</v>
      </c>
      <c r="P44" s="928">
        <v>0</v>
      </c>
      <c r="Q44" s="927">
        <v>0</v>
      </c>
      <c r="R44" s="928">
        <v>0</v>
      </c>
      <c r="S44" s="928">
        <v>0</v>
      </c>
      <c r="T44" s="928">
        <v>0</v>
      </c>
      <c r="U44" s="928">
        <v>0</v>
      </c>
      <c r="V44" s="928">
        <v>0</v>
      </c>
      <c r="W44" s="928">
        <v>0</v>
      </c>
      <c r="X44" s="928">
        <v>0</v>
      </c>
      <c r="Y44" s="928">
        <v>0</v>
      </c>
    </row>
    <row r="45" spans="1:25" hidden="1" x14ac:dyDescent="0.3">
      <c r="A45" s="934" t="s">
        <v>571</v>
      </c>
      <c r="B45" s="926">
        <v>0</v>
      </c>
      <c r="C45" s="926"/>
      <c r="D45" s="928">
        <v>30000</v>
      </c>
      <c r="E45" s="928">
        <v>30000</v>
      </c>
      <c r="F45" s="928">
        <v>30000</v>
      </c>
      <c r="G45" s="928">
        <v>30000</v>
      </c>
      <c r="H45" s="928">
        <v>45000</v>
      </c>
      <c r="I45" s="928">
        <v>0</v>
      </c>
      <c r="J45" s="928">
        <v>0</v>
      </c>
      <c r="K45" s="928">
        <v>0</v>
      </c>
      <c r="L45" s="927">
        <v>0</v>
      </c>
      <c r="M45" s="928">
        <v>0</v>
      </c>
      <c r="N45" s="928">
        <v>0</v>
      </c>
      <c r="O45" s="928">
        <v>0</v>
      </c>
      <c r="P45" s="928">
        <v>0</v>
      </c>
      <c r="Q45" s="927">
        <v>0</v>
      </c>
      <c r="R45" s="928">
        <v>0</v>
      </c>
      <c r="S45" s="928">
        <v>0</v>
      </c>
      <c r="T45" s="928">
        <v>0</v>
      </c>
      <c r="U45" s="928">
        <v>0</v>
      </c>
      <c r="V45" s="928">
        <v>0</v>
      </c>
      <c r="W45" s="928">
        <v>0</v>
      </c>
      <c r="X45" s="928">
        <v>0</v>
      </c>
      <c r="Y45" s="928">
        <v>0</v>
      </c>
    </row>
    <row r="46" spans="1:25" x14ac:dyDescent="0.3">
      <c r="A46" s="938" t="s">
        <v>71</v>
      </c>
      <c r="B46" s="926">
        <v>1108582.79</v>
      </c>
      <c r="C46" s="926"/>
      <c r="D46" s="928"/>
      <c r="E46" s="928"/>
      <c r="F46" s="928"/>
      <c r="G46" s="928"/>
      <c r="H46" s="928"/>
      <c r="I46" s="928"/>
      <c r="J46" s="928">
        <v>150000</v>
      </c>
      <c r="K46" s="928">
        <v>525000</v>
      </c>
      <c r="L46" s="927">
        <v>0</v>
      </c>
      <c r="M46" s="928">
        <v>185000</v>
      </c>
      <c r="N46" s="928">
        <v>400000</v>
      </c>
      <c r="O46" s="928">
        <v>400000</v>
      </c>
      <c r="P46" s="928">
        <v>400000</v>
      </c>
      <c r="Q46" s="927">
        <v>600000</v>
      </c>
      <c r="R46" s="927">
        <v>600000</v>
      </c>
      <c r="S46" s="927">
        <v>600000</v>
      </c>
      <c r="T46" s="927">
        <v>550000</v>
      </c>
      <c r="U46" s="927">
        <v>525000</v>
      </c>
      <c r="V46" s="927">
        <v>525000</v>
      </c>
      <c r="W46" s="927">
        <v>490000</v>
      </c>
      <c r="X46" s="927">
        <v>440000</v>
      </c>
      <c r="Y46" s="927">
        <v>440000</v>
      </c>
    </row>
    <row r="47" spans="1:25" x14ac:dyDescent="0.3">
      <c r="A47" s="926" t="s">
        <v>172</v>
      </c>
      <c r="B47" s="926">
        <v>49130.01</v>
      </c>
      <c r="C47" s="926"/>
      <c r="D47" s="928">
        <v>0</v>
      </c>
      <c r="E47" s="928">
        <v>0</v>
      </c>
      <c r="F47" s="928">
        <v>0</v>
      </c>
      <c r="G47" s="928">
        <v>0</v>
      </c>
      <c r="H47" s="928">
        <v>25000</v>
      </c>
      <c r="I47" s="928">
        <v>10000</v>
      </c>
      <c r="J47" s="928">
        <v>90000</v>
      </c>
      <c r="K47" s="928">
        <v>75000</v>
      </c>
      <c r="L47" s="927">
        <v>40000</v>
      </c>
      <c r="M47" s="928">
        <v>0</v>
      </c>
      <c r="N47" s="928">
        <v>50000</v>
      </c>
      <c r="O47" s="928">
        <v>75000</v>
      </c>
      <c r="P47" s="928">
        <v>75000</v>
      </c>
      <c r="Q47" s="927">
        <v>45000</v>
      </c>
      <c r="R47" s="928">
        <v>65000</v>
      </c>
      <c r="S47" s="928">
        <v>100000</v>
      </c>
      <c r="T47" s="928">
        <v>125000</v>
      </c>
      <c r="U47" s="928">
        <v>135000</v>
      </c>
      <c r="V47" s="928">
        <v>150000</v>
      </c>
      <c r="W47" s="928">
        <v>150000</v>
      </c>
      <c r="X47" s="928">
        <v>125000</v>
      </c>
      <c r="Y47" s="928">
        <v>135000</v>
      </c>
    </row>
    <row r="48" spans="1:25" x14ac:dyDescent="0.3">
      <c r="A48" s="938" t="s">
        <v>572</v>
      </c>
      <c r="B48" s="926">
        <v>0</v>
      </c>
      <c r="C48" s="926"/>
      <c r="D48" s="928">
        <v>71000</v>
      </c>
      <c r="E48" s="928">
        <v>0</v>
      </c>
      <c r="F48" s="928">
        <v>0</v>
      </c>
      <c r="G48" s="928">
        <v>0</v>
      </c>
      <c r="H48" s="928">
        <v>0</v>
      </c>
      <c r="I48" s="928">
        <v>0</v>
      </c>
      <c r="J48" s="928">
        <v>0</v>
      </c>
      <c r="K48" s="928">
        <v>0</v>
      </c>
      <c r="L48" s="927">
        <v>0</v>
      </c>
      <c r="M48" s="928">
        <v>0</v>
      </c>
      <c r="N48" s="928">
        <v>0</v>
      </c>
      <c r="O48" s="928">
        <v>0</v>
      </c>
      <c r="P48" s="928">
        <v>0</v>
      </c>
      <c r="Q48" s="927">
        <v>0</v>
      </c>
      <c r="R48" s="928">
        <v>0</v>
      </c>
      <c r="S48" s="928">
        <v>0</v>
      </c>
      <c r="T48" s="928">
        <v>0</v>
      </c>
      <c r="U48" s="928">
        <v>0</v>
      </c>
      <c r="V48" s="928">
        <v>0</v>
      </c>
      <c r="W48" s="928">
        <v>0</v>
      </c>
      <c r="X48" s="928">
        <v>0</v>
      </c>
      <c r="Y48" s="928">
        <v>0</v>
      </c>
    </row>
    <row r="49" spans="1:25" x14ac:dyDescent="0.3">
      <c r="A49" s="938" t="s">
        <v>573</v>
      </c>
      <c r="B49" s="926"/>
      <c r="C49" s="926"/>
      <c r="D49" s="928"/>
      <c r="E49" s="928"/>
      <c r="F49" s="928"/>
      <c r="G49" s="928"/>
      <c r="H49" s="928"/>
      <c r="I49" s="928"/>
      <c r="J49" s="928"/>
      <c r="K49" s="928"/>
      <c r="L49" s="927"/>
      <c r="M49" s="928"/>
      <c r="N49" s="928"/>
      <c r="O49" s="928"/>
      <c r="P49" s="928">
        <v>10000</v>
      </c>
      <c r="Q49" s="927">
        <v>65000</v>
      </c>
      <c r="R49" s="928">
        <v>65000</v>
      </c>
      <c r="S49" s="928">
        <v>20000</v>
      </c>
      <c r="T49" s="928">
        <v>30000</v>
      </c>
      <c r="U49" s="928">
        <v>20000</v>
      </c>
      <c r="V49" s="928">
        <v>10000</v>
      </c>
      <c r="W49" s="928">
        <v>10000</v>
      </c>
      <c r="X49" s="928">
        <v>10000</v>
      </c>
      <c r="Y49" s="928">
        <v>10000</v>
      </c>
    </row>
    <row r="50" spans="1:25" ht="19.2" x14ac:dyDescent="0.6">
      <c r="A50" s="926" t="s">
        <v>574</v>
      </c>
      <c r="B50" s="926">
        <v>20048.439999999999</v>
      </c>
      <c r="C50" s="926"/>
      <c r="D50" s="928">
        <v>0</v>
      </c>
      <c r="E50" s="928">
        <v>0</v>
      </c>
      <c r="F50" s="928">
        <v>85000</v>
      </c>
      <c r="G50" s="928">
        <v>5000</v>
      </c>
      <c r="H50" s="928">
        <v>12000</v>
      </c>
      <c r="I50" s="928">
        <v>0</v>
      </c>
      <c r="J50" s="931">
        <v>5000</v>
      </c>
      <c r="K50" s="931">
        <v>0</v>
      </c>
      <c r="L50" s="939">
        <v>0</v>
      </c>
      <c r="M50" s="931">
        <v>0</v>
      </c>
      <c r="N50" s="931">
        <v>0</v>
      </c>
      <c r="O50" s="931">
        <v>0</v>
      </c>
      <c r="P50" s="931">
        <v>0</v>
      </c>
      <c r="Q50" s="939">
        <v>10000</v>
      </c>
      <c r="R50" s="931">
        <v>10000</v>
      </c>
      <c r="S50" s="931">
        <v>15000</v>
      </c>
      <c r="T50" s="931">
        <v>20000</v>
      </c>
      <c r="U50" s="931">
        <v>20000</v>
      </c>
      <c r="V50" s="931">
        <v>20000</v>
      </c>
      <c r="W50" s="931">
        <v>20000</v>
      </c>
      <c r="X50" s="931">
        <v>20000</v>
      </c>
      <c r="Y50" s="931">
        <v>20000</v>
      </c>
    </row>
    <row r="51" spans="1:25" hidden="1" x14ac:dyDescent="0.3">
      <c r="A51" s="940" t="s">
        <v>575</v>
      </c>
      <c r="B51" s="941">
        <v>0</v>
      </c>
      <c r="C51" s="941"/>
      <c r="D51" s="928">
        <v>0</v>
      </c>
      <c r="E51" s="928">
        <v>0</v>
      </c>
      <c r="F51" s="928">
        <v>0</v>
      </c>
      <c r="G51" s="928">
        <v>0</v>
      </c>
      <c r="H51" s="928">
        <v>0</v>
      </c>
      <c r="I51" s="928">
        <v>0</v>
      </c>
      <c r="J51" s="928">
        <v>0</v>
      </c>
      <c r="K51" s="942">
        <v>0</v>
      </c>
      <c r="L51" s="943">
        <v>0</v>
      </c>
      <c r="M51" s="942">
        <v>0</v>
      </c>
      <c r="N51" s="942">
        <v>0</v>
      </c>
      <c r="O51" s="942">
        <v>0</v>
      </c>
      <c r="P51" s="942">
        <v>0</v>
      </c>
      <c r="Q51" s="942">
        <v>0</v>
      </c>
      <c r="R51" s="942">
        <v>0</v>
      </c>
    </row>
    <row r="52" spans="1:25" ht="33.6" hidden="1" customHeight="1" x14ac:dyDescent="0.6">
      <c r="A52" s="940" t="s">
        <v>576</v>
      </c>
      <c r="B52" s="944">
        <v>0</v>
      </c>
      <c r="C52" s="944"/>
      <c r="D52" s="945">
        <v>0</v>
      </c>
      <c r="E52" s="945">
        <v>0</v>
      </c>
      <c r="F52" s="931">
        <v>0</v>
      </c>
      <c r="G52" s="931">
        <v>0</v>
      </c>
      <c r="H52" s="946">
        <v>0</v>
      </c>
      <c r="I52" s="931">
        <v>0</v>
      </c>
      <c r="J52" s="947">
        <v>0</v>
      </c>
      <c r="K52" s="948">
        <v>0</v>
      </c>
      <c r="L52" s="949">
        <v>0</v>
      </c>
      <c r="M52" s="948">
        <v>0</v>
      </c>
      <c r="N52" s="948">
        <v>0</v>
      </c>
      <c r="O52" s="948">
        <v>0</v>
      </c>
      <c r="P52" s="948">
        <v>0</v>
      </c>
      <c r="Q52" s="948">
        <v>0</v>
      </c>
      <c r="R52" s="948">
        <v>0</v>
      </c>
      <c r="S52" s="948">
        <v>0</v>
      </c>
      <c r="T52" s="948">
        <v>0</v>
      </c>
      <c r="U52" s="948">
        <v>0</v>
      </c>
      <c r="V52" s="948">
        <v>0</v>
      </c>
      <c r="W52" s="948">
        <v>0</v>
      </c>
      <c r="X52" s="948">
        <v>0</v>
      </c>
      <c r="Y52" s="948">
        <v>0</v>
      </c>
    </row>
    <row r="53" spans="1:25" x14ac:dyDescent="0.3">
      <c r="A53" s="926" t="s">
        <v>577</v>
      </c>
      <c r="B53" s="926">
        <v>6826515.9500000002</v>
      </c>
      <c r="C53" s="926"/>
      <c r="D53" s="926">
        <f t="shared" ref="D53:M53" si="4">SUM(D26:D52)</f>
        <v>3471000</v>
      </c>
      <c r="E53" s="926">
        <f t="shared" si="4"/>
        <v>1841992</v>
      </c>
      <c r="F53" s="926">
        <f t="shared" si="4"/>
        <v>1713245</v>
      </c>
      <c r="G53" s="926">
        <f t="shared" si="4"/>
        <v>1582044</v>
      </c>
      <c r="H53" s="926">
        <f t="shared" si="4"/>
        <v>1589000</v>
      </c>
      <c r="I53" s="926">
        <f t="shared" si="4"/>
        <v>857647</v>
      </c>
      <c r="J53" s="926">
        <f t="shared" si="4"/>
        <v>1382000</v>
      </c>
      <c r="K53" s="926">
        <f t="shared" si="4"/>
        <v>887000</v>
      </c>
      <c r="L53" s="926">
        <f t="shared" si="4"/>
        <v>365000</v>
      </c>
      <c r="M53" s="926">
        <f t="shared" si="4"/>
        <v>538960</v>
      </c>
      <c r="N53" s="926">
        <f t="shared" ref="N53:V53" si="5">SUM(N26:N52)-N48</f>
        <v>937000</v>
      </c>
      <c r="O53" s="926">
        <f t="shared" si="5"/>
        <v>974000</v>
      </c>
      <c r="P53" s="926">
        <f>SUM(P26:P52)</f>
        <v>1052000</v>
      </c>
      <c r="Q53" s="926">
        <f>SUM(Q26:Q52)</f>
        <v>1431000</v>
      </c>
      <c r="R53" s="926">
        <f t="shared" si="5"/>
        <v>1602000</v>
      </c>
      <c r="S53" s="926">
        <f t="shared" si="5"/>
        <v>1687000</v>
      </c>
      <c r="T53" s="926">
        <f t="shared" si="5"/>
        <v>1755000</v>
      </c>
      <c r="U53" s="926">
        <f t="shared" si="5"/>
        <v>1830000</v>
      </c>
      <c r="V53" s="926">
        <f t="shared" si="5"/>
        <v>1910000</v>
      </c>
      <c r="W53" s="926">
        <f>SUM(W26:W52)-W48</f>
        <v>1990000</v>
      </c>
      <c r="X53" s="926">
        <f>SUM(X26:X52)-X48</f>
        <v>2075000</v>
      </c>
      <c r="Y53" s="926">
        <f>SUM(Y26:Y52)-Y48</f>
        <v>2160000</v>
      </c>
    </row>
    <row r="54" spans="1:25" x14ac:dyDescent="0.3">
      <c r="A54" s="926"/>
      <c r="B54" s="926"/>
      <c r="C54" s="926"/>
      <c r="D54" s="926"/>
      <c r="E54" s="926"/>
      <c r="F54" s="926"/>
      <c r="G54" s="926"/>
      <c r="H54" s="926"/>
      <c r="I54" s="926"/>
      <c r="J54" s="926"/>
      <c r="K54" s="926"/>
      <c r="L54" s="926"/>
      <c r="M54" s="926"/>
      <c r="N54" s="926"/>
      <c r="O54" s="926"/>
      <c r="P54" s="926"/>
      <c r="Q54" s="926"/>
      <c r="R54" s="926"/>
      <c r="S54" s="926"/>
      <c r="T54" s="926"/>
      <c r="U54" s="926"/>
      <c r="V54" s="926"/>
      <c r="W54" s="926"/>
      <c r="X54" s="926"/>
      <c r="Y54" s="926"/>
    </row>
    <row r="55" spans="1:25" x14ac:dyDescent="0.3">
      <c r="A55" s="950" t="s">
        <v>578</v>
      </c>
      <c r="D55" s="950"/>
      <c r="E55" s="950"/>
      <c r="F55" s="950"/>
      <c r="G55" s="950"/>
      <c r="H55" s="950"/>
      <c r="I55" s="950"/>
      <c r="P55" s="951"/>
      <c r="Q55" s="951"/>
      <c r="R55" s="951"/>
      <c r="S55" s="951"/>
      <c r="T55" s="951"/>
      <c r="U55" s="951"/>
      <c r="V55" s="951"/>
      <c r="W55" s="951"/>
      <c r="X55" s="951"/>
      <c r="Y55" s="951"/>
    </row>
    <row r="56" spans="1:25" x14ac:dyDescent="0.3">
      <c r="A56" s="926" t="s">
        <v>579</v>
      </c>
      <c r="B56" s="952">
        <v>10905</v>
      </c>
      <c r="C56" s="952"/>
      <c r="D56" s="945">
        <v>0</v>
      </c>
      <c r="E56" s="945">
        <v>0</v>
      </c>
      <c r="F56" s="945">
        <v>0</v>
      </c>
      <c r="G56" s="945">
        <v>0</v>
      </c>
      <c r="H56" s="945">
        <v>0</v>
      </c>
      <c r="I56" s="945">
        <v>10000</v>
      </c>
      <c r="J56" s="945">
        <v>0</v>
      </c>
      <c r="K56" s="945">
        <v>0</v>
      </c>
      <c r="L56" s="953">
        <v>0</v>
      </c>
      <c r="M56" s="945">
        <v>0</v>
      </c>
      <c r="N56" s="945">
        <v>0</v>
      </c>
      <c r="O56" s="945">
        <v>0</v>
      </c>
      <c r="P56" s="945">
        <v>25000</v>
      </c>
      <c r="Q56" s="945">
        <v>15000</v>
      </c>
      <c r="R56" s="945">
        <v>10000</v>
      </c>
      <c r="S56" s="945">
        <v>10000</v>
      </c>
      <c r="T56" s="945">
        <v>10000</v>
      </c>
      <c r="U56" s="945">
        <v>10000</v>
      </c>
      <c r="V56" s="945">
        <v>10000</v>
      </c>
      <c r="W56" s="945">
        <v>10000</v>
      </c>
      <c r="X56" s="945">
        <v>10000</v>
      </c>
      <c r="Y56" s="945">
        <v>10000</v>
      </c>
    </row>
    <row r="57" spans="1:25" x14ac:dyDescent="0.3">
      <c r="A57" s="926" t="s">
        <v>580</v>
      </c>
      <c r="B57" s="952"/>
      <c r="C57" s="952"/>
      <c r="D57" s="945"/>
      <c r="E57" s="945"/>
      <c r="F57" s="945"/>
      <c r="G57" s="945"/>
      <c r="H57" s="945"/>
      <c r="I57" s="953">
        <f t="shared" ref="I57" si="6">SUM(I53:I56)</f>
        <v>867647</v>
      </c>
      <c r="J57" s="945"/>
      <c r="K57" s="945"/>
      <c r="L57" s="953">
        <f>SUM(L53:L56)</f>
        <v>365000</v>
      </c>
      <c r="M57" s="953">
        <f t="shared" ref="M57:V57" si="7">SUM(M53:M56)</f>
        <v>538960</v>
      </c>
      <c r="N57" s="953">
        <f t="shared" si="7"/>
        <v>937000</v>
      </c>
      <c r="O57" s="953">
        <f t="shared" si="7"/>
        <v>974000</v>
      </c>
      <c r="P57" s="953">
        <f t="shared" si="7"/>
        <v>1077000</v>
      </c>
      <c r="Q57" s="953">
        <f t="shared" si="7"/>
        <v>1446000</v>
      </c>
      <c r="R57" s="953">
        <f t="shared" si="7"/>
        <v>1612000</v>
      </c>
      <c r="S57" s="953">
        <f t="shared" si="7"/>
        <v>1697000</v>
      </c>
      <c r="T57" s="953">
        <f t="shared" si="7"/>
        <v>1765000</v>
      </c>
      <c r="U57" s="953">
        <f t="shared" si="7"/>
        <v>1840000</v>
      </c>
      <c r="V57" s="953">
        <f t="shared" si="7"/>
        <v>1920000</v>
      </c>
      <c r="W57" s="953">
        <f>SUM(W53:W56)</f>
        <v>2000000</v>
      </c>
      <c r="X57" s="953">
        <f>SUM(X53:X56)</f>
        <v>2085000</v>
      </c>
      <c r="Y57" s="953">
        <f>SUM(Y53:Y56)</f>
        <v>2170000</v>
      </c>
    </row>
    <row r="58" spans="1:25" x14ac:dyDescent="0.3">
      <c r="P58" s="951"/>
      <c r="Q58" s="951"/>
      <c r="R58" s="951"/>
      <c r="S58" s="951"/>
      <c r="T58" s="951"/>
      <c r="U58" s="951"/>
      <c r="V58" s="951"/>
      <c r="W58" s="951"/>
      <c r="X58" s="951"/>
      <c r="Y58" s="951"/>
    </row>
    <row r="59" spans="1:25" x14ac:dyDescent="0.3">
      <c r="A59" s="950" t="s">
        <v>581</v>
      </c>
      <c r="B59" s="926"/>
      <c r="C59" s="926"/>
      <c r="D59" s="926"/>
      <c r="E59" s="926"/>
      <c r="F59" s="926"/>
      <c r="G59" s="926"/>
      <c r="H59" s="926"/>
      <c r="I59" s="926"/>
      <c r="J59" s="928"/>
      <c r="K59" s="928"/>
      <c r="L59" s="927"/>
      <c r="M59" s="928"/>
      <c r="N59" s="928"/>
      <c r="O59" s="928"/>
      <c r="P59" s="928"/>
      <c r="Q59" s="928"/>
      <c r="R59" s="928"/>
      <c r="S59" s="928"/>
      <c r="T59" s="928"/>
      <c r="U59" s="928"/>
      <c r="V59" s="928"/>
      <c r="W59" s="928"/>
      <c r="X59" s="928"/>
      <c r="Y59" s="928"/>
    </row>
    <row r="60" spans="1:25" ht="19.2" x14ac:dyDescent="0.6">
      <c r="A60" s="937" t="s">
        <v>582</v>
      </c>
      <c r="B60" s="926">
        <v>955575.82</v>
      </c>
      <c r="C60" s="926"/>
      <c r="D60" s="928"/>
      <c r="E60" s="928"/>
      <c r="F60" s="928"/>
      <c r="G60" s="928"/>
      <c r="H60" s="946">
        <v>5650000</v>
      </c>
      <c r="I60" s="928"/>
      <c r="J60" s="954">
        <v>450000</v>
      </c>
      <c r="K60" s="954">
        <v>500000</v>
      </c>
      <c r="L60" s="955">
        <v>350000</v>
      </c>
      <c r="M60" s="954">
        <v>225000</v>
      </c>
      <c r="N60" s="954">
        <v>25000</v>
      </c>
      <c r="O60" s="954">
        <v>25000</v>
      </c>
      <c r="P60" s="954">
        <v>25000</v>
      </c>
      <c r="Q60" s="954">
        <v>75000</v>
      </c>
      <c r="R60" s="954">
        <v>75000</v>
      </c>
      <c r="S60" s="954">
        <v>300000</v>
      </c>
      <c r="T60" s="954">
        <v>300000</v>
      </c>
      <c r="U60" s="954">
        <v>350000</v>
      </c>
      <c r="V60" s="954">
        <v>350000</v>
      </c>
      <c r="W60" s="954">
        <v>350000</v>
      </c>
      <c r="X60" s="954">
        <v>350000</v>
      </c>
      <c r="Y60" s="954">
        <v>350000</v>
      </c>
    </row>
    <row r="61" spans="1:25" x14ac:dyDescent="0.3">
      <c r="P61" s="951"/>
      <c r="Q61" s="951"/>
      <c r="R61" s="951"/>
      <c r="S61" s="951"/>
      <c r="T61" s="951"/>
      <c r="U61" s="951"/>
      <c r="V61" s="951"/>
      <c r="W61" s="951"/>
      <c r="X61" s="951"/>
      <c r="Y61" s="951"/>
    </row>
    <row r="62" spans="1:25" x14ac:dyDescent="0.3">
      <c r="A62" s="926" t="s">
        <v>583</v>
      </c>
      <c r="B62" s="926">
        <v>6837420.9500000002</v>
      </c>
      <c r="C62" s="926"/>
      <c r="D62" s="926">
        <v>3471000</v>
      </c>
      <c r="E62" s="926">
        <v>1841992</v>
      </c>
      <c r="F62" s="926">
        <v>1713245</v>
      </c>
      <c r="G62" s="926">
        <v>1582044</v>
      </c>
      <c r="H62" s="926">
        <v>7239000</v>
      </c>
      <c r="I62" s="926">
        <v>867647</v>
      </c>
      <c r="J62" s="926">
        <f>SUM(J53:J60)</f>
        <v>1832000</v>
      </c>
      <c r="K62" s="926">
        <f>SUM(K53:K60)</f>
        <v>1387000</v>
      </c>
      <c r="L62" s="926">
        <f>SUM(L57:L60)</f>
        <v>715000</v>
      </c>
      <c r="M62" s="926">
        <f t="shared" ref="M62:V62" si="8">SUM(M57:M60)</f>
        <v>763960</v>
      </c>
      <c r="N62" s="926">
        <f t="shared" si="8"/>
        <v>962000</v>
      </c>
      <c r="O62" s="926">
        <f t="shared" si="8"/>
        <v>999000</v>
      </c>
      <c r="P62" s="926">
        <f t="shared" si="8"/>
        <v>1102000</v>
      </c>
      <c r="Q62" s="926">
        <f t="shared" si="8"/>
        <v>1521000</v>
      </c>
      <c r="R62" s="926">
        <f t="shared" si="8"/>
        <v>1687000</v>
      </c>
      <c r="S62" s="926">
        <f t="shared" si="8"/>
        <v>1997000</v>
      </c>
      <c r="T62" s="926">
        <f t="shared" si="8"/>
        <v>2065000</v>
      </c>
      <c r="U62" s="926">
        <f t="shared" si="8"/>
        <v>2190000</v>
      </c>
      <c r="V62" s="926">
        <f t="shared" si="8"/>
        <v>2270000</v>
      </c>
      <c r="W62" s="926">
        <f>SUM(W57:W60)</f>
        <v>2350000</v>
      </c>
      <c r="X62" s="926">
        <f>SUM(X57:X60)</f>
        <v>2435000</v>
      </c>
      <c r="Y62" s="926">
        <f>SUM(Y57:Y60)</f>
        <v>2520000</v>
      </c>
    </row>
    <row r="63" spans="1:25" x14ac:dyDescent="0.3">
      <c r="P63" s="951"/>
    </row>
    <row r="64" spans="1:25" x14ac:dyDescent="0.3">
      <c r="P64" s="951"/>
    </row>
    <row r="65" spans="1:16" x14ac:dyDescent="0.3">
      <c r="P65" s="951"/>
    </row>
    <row r="66" spans="1:16" x14ac:dyDescent="0.3">
      <c r="M66" s="932"/>
      <c r="N66" s="932"/>
      <c r="O66" s="932"/>
      <c r="P66" s="932"/>
    </row>
    <row r="67" spans="1:16" x14ac:dyDescent="0.3">
      <c r="M67" s="932"/>
      <c r="N67" s="932"/>
      <c r="O67" s="932"/>
      <c r="P67" s="932"/>
    </row>
    <row r="68" spans="1:16" hidden="1" x14ac:dyDescent="0.3">
      <c r="A68" s="950" t="s">
        <v>584</v>
      </c>
      <c r="K68" s="956"/>
      <c r="P68" s="951"/>
    </row>
    <row r="69" spans="1:16" hidden="1" x14ac:dyDescent="0.3">
      <c r="A69" s="957" t="s">
        <v>585</v>
      </c>
      <c r="B69" s="951">
        <v>10493.04</v>
      </c>
      <c r="C69" s="951"/>
      <c r="D69" s="951">
        <v>0</v>
      </c>
      <c r="E69" s="951">
        <v>0</v>
      </c>
      <c r="F69" s="951">
        <v>0</v>
      </c>
      <c r="G69" s="951">
        <v>0</v>
      </c>
      <c r="H69" s="951">
        <v>0</v>
      </c>
      <c r="I69" s="951">
        <v>10000</v>
      </c>
      <c r="J69" s="951">
        <v>0</v>
      </c>
      <c r="K69" s="951">
        <v>0</v>
      </c>
      <c r="L69" s="958">
        <v>0</v>
      </c>
      <c r="M69" s="951">
        <v>0</v>
      </c>
      <c r="N69" s="951">
        <v>0</v>
      </c>
      <c r="O69" s="951">
        <v>0</v>
      </c>
      <c r="P69" s="951">
        <v>0</v>
      </c>
    </row>
    <row r="70" spans="1:16" hidden="1" x14ac:dyDescent="0.3">
      <c r="A70" s="922" t="s">
        <v>586</v>
      </c>
      <c r="B70" s="951">
        <v>6577882</v>
      </c>
      <c r="C70" s="951"/>
      <c r="D70" s="951">
        <v>3471000</v>
      </c>
      <c r="E70" s="951">
        <v>1841992</v>
      </c>
      <c r="F70" s="951">
        <v>1713245</v>
      </c>
      <c r="G70" s="951">
        <v>1582044</v>
      </c>
      <c r="H70" s="951">
        <v>1589000</v>
      </c>
      <c r="I70" s="951">
        <v>857647</v>
      </c>
      <c r="J70" s="951">
        <v>891000</v>
      </c>
      <c r="K70" s="951">
        <v>1232000</v>
      </c>
      <c r="L70" s="958">
        <v>1516000</v>
      </c>
      <c r="M70" s="951">
        <v>1601000</v>
      </c>
      <c r="N70" s="951">
        <v>1626000</v>
      </c>
      <c r="O70" s="951">
        <v>1626000</v>
      </c>
      <c r="P70" s="951">
        <v>1676000</v>
      </c>
    </row>
    <row r="71" spans="1:16" hidden="1" x14ac:dyDescent="0.3">
      <c r="A71" s="959" t="s">
        <v>587</v>
      </c>
      <c r="B71" s="960">
        <v>667547</v>
      </c>
      <c r="C71" s="960"/>
      <c r="D71" s="960">
        <v>0</v>
      </c>
      <c r="E71" s="960">
        <v>0</v>
      </c>
      <c r="F71" s="960">
        <v>0</v>
      </c>
      <c r="G71" s="960">
        <v>0</v>
      </c>
      <c r="H71" s="960">
        <v>5650000</v>
      </c>
      <c r="I71" s="960">
        <v>0</v>
      </c>
      <c r="J71" s="960">
        <v>0</v>
      </c>
      <c r="K71" s="960">
        <v>0</v>
      </c>
      <c r="L71" s="961">
        <v>0</v>
      </c>
      <c r="M71" s="960">
        <v>0</v>
      </c>
      <c r="N71" s="960">
        <v>0</v>
      </c>
      <c r="O71" s="960">
        <v>0</v>
      </c>
      <c r="P71" s="960">
        <v>0</v>
      </c>
    </row>
    <row r="72" spans="1:16" hidden="1" x14ac:dyDescent="0.3">
      <c r="B72" s="951">
        <v>7255922.04</v>
      </c>
      <c r="C72" s="951"/>
      <c r="D72" s="951">
        <v>3471000</v>
      </c>
      <c r="E72" s="951">
        <v>1841992</v>
      </c>
      <c r="F72" s="951">
        <v>1713245</v>
      </c>
      <c r="G72" s="951">
        <v>1582044</v>
      </c>
      <c r="H72" s="951">
        <v>7239000</v>
      </c>
      <c r="I72" s="951">
        <v>867647</v>
      </c>
      <c r="J72" s="951">
        <v>891000</v>
      </c>
      <c r="K72" s="951">
        <v>1232000</v>
      </c>
      <c r="L72" s="958">
        <v>1516000</v>
      </c>
      <c r="M72" s="951">
        <v>1601000</v>
      </c>
      <c r="N72" s="951">
        <v>1626000</v>
      </c>
      <c r="O72" s="951">
        <v>1626000</v>
      </c>
      <c r="P72" s="951">
        <v>1676000</v>
      </c>
    </row>
    <row r="73" spans="1:16" hidden="1" x14ac:dyDescent="0.3"/>
    <row r="74" spans="1:16" hidden="1" x14ac:dyDescent="0.3"/>
    <row r="107" spans="1:16" ht="15" customHeight="1" x14ac:dyDescent="0.3"/>
    <row r="108" spans="1:16" hidden="1" x14ac:dyDescent="0.3"/>
    <row r="109" spans="1:16" hidden="1" x14ac:dyDescent="0.3"/>
    <row r="110" spans="1:16" hidden="1" x14ac:dyDescent="0.3"/>
    <row r="111" spans="1:16" hidden="1" x14ac:dyDescent="0.3">
      <c r="A111" s="1020" t="s">
        <v>588</v>
      </c>
      <c r="B111" s="1020"/>
      <c r="C111" s="1020"/>
      <c r="D111" s="1020"/>
      <c r="E111" s="1020"/>
      <c r="F111" s="1020"/>
      <c r="G111" s="1020"/>
      <c r="H111" s="1020"/>
      <c r="I111" s="1020"/>
      <c r="J111" s="1020"/>
      <c r="K111" s="1020"/>
      <c r="L111" s="1020"/>
      <c r="M111" s="1020"/>
      <c r="N111" s="1020"/>
      <c r="O111" s="1020"/>
      <c r="P111" s="1020"/>
    </row>
    <row r="112" spans="1:16" hidden="1" x14ac:dyDescent="0.3">
      <c r="A112" s="962"/>
      <c r="B112" s="962"/>
      <c r="C112" s="962"/>
      <c r="D112" s="962"/>
      <c r="E112" s="962"/>
      <c r="F112" s="962"/>
      <c r="G112" s="962"/>
      <c r="H112" s="962"/>
      <c r="I112" s="962"/>
      <c r="J112" s="963"/>
      <c r="K112" s="963"/>
      <c r="L112" s="964"/>
      <c r="M112" s="963"/>
      <c r="N112" s="963"/>
      <c r="O112" s="963"/>
      <c r="P112" s="963"/>
    </row>
    <row r="113" spans="1:16" hidden="1" x14ac:dyDescent="0.3">
      <c r="A113" s="962"/>
      <c r="B113" s="962"/>
      <c r="C113" s="962"/>
      <c r="D113" s="1020" t="s">
        <v>589</v>
      </c>
      <c r="E113" s="1020"/>
      <c r="F113" s="1020"/>
      <c r="G113" s="1020"/>
      <c r="H113" s="1020"/>
      <c r="I113" s="1020"/>
      <c r="J113" s="1020"/>
      <c r="K113" s="1021" t="s">
        <v>590</v>
      </c>
      <c r="L113" s="1021"/>
      <c r="M113" s="1021"/>
      <c r="N113" s="1021"/>
      <c r="O113" s="1021"/>
      <c r="P113" s="1021"/>
    </row>
    <row r="114" spans="1:16" ht="16.2" hidden="1" x14ac:dyDescent="0.3">
      <c r="A114" s="965" t="s">
        <v>542</v>
      </c>
      <c r="B114" s="965" t="s">
        <v>591</v>
      </c>
      <c r="C114" s="965"/>
      <c r="D114" s="966" t="s">
        <v>544</v>
      </c>
      <c r="E114" s="966" t="s">
        <v>545</v>
      </c>
      <c r="F114" s="966" t="s">
        <v>546</v>
      </c>
      <c r="G114" s="966" t="s">
        <v>547</v>
      </c>
      <c r="H114" s="966" t="s">
        <v>548</v>
      </c>
      <c r="I114" s="966" t="s">
        <v>549</v>
      </c>
      <c r="J114" s="967" t="s">
        <v>592</v>
      </c>
      <c r="K114" s="967" t="s">
        <v>550</v>
      </c>
      <c r="L114" s="968" t="s">
        <v>551</v>
      </c>
      <c r="M114" s="967" t="s">
        <v>552</v>
      </c>
      <c r="N114" s="967" t="s">
        <v>523</v>
      </c>
      <c r="O114" s="967" t="s">
        <v>524</v>
      </c>
      <c r="P114" s="967" t="s">
        <v>525</v>
      </c>
    </row>
    <row r="115" spans="1:16" hidden="1" x14ac:dyDescent="0.3">
      <c r="A115" s="962" t="s">
        <v>553</v>
      </c>
      <c r="B115" s="962">
        <v>150981</v>
      </c>
      <c r="C115" s="962"/>
      <c r="D115" s="963">
        <v>0</v>
      </c>
      <c r="E115" s="963">
        <v>-35000</v>
      </c>
      <c r="F115" s="963">
        <v>0</v>
      </c>
      <c r="G115" s="963">
        <v>0</v>
      </c>
      <c r="H115" s="963">
        <v>-117701</v>
      </c>
      <c r="I115" s="963">
        <v>0</v>
      </c>
      <c r="J115" s="963">
        <v>-135000</v>
      </c>
      <c r="K115" s="963">
        <v>0</v>
      </c>
      <c r="L115" s="964">
        <v>0</v>
      </c>
      <c r="M115" s="963">
        <v>-135000</v>
      </c>
      <c r="N115" s="963">
        <v>0</v>
      </c>
      <c r="O115" s="963">
        <v>-140000</v>
      </c>
      <c r="P115" s="963">
        <v>0</v>
      </c>
    </row>
    <row r="116" spans="1:16" hidden="1" x14ac:dyDescent="0.3">
      <c r="A116" s="962" t="s">
        <v>554</v>
      </c>
      <c r="B116" s="962">
        <v>168435</v>
      </c>
      <c r="C116" s="962"/>
      <c r="D116" s="963">
        <v>0</v>
      </c>
      <c r="E116" s="963">
        <v>-9053.25</v>
      </c>
      <c r="F116" s="963">
        <v>-239194</v>
      </c>
      <c r="G116" s="963">
        <v>-27046</v>
      </c>
      <c r="H116" s="963">
        <v>0</v>
      </c>
      <c r="I116" s="963">
        <v>0</v>
      </c>
      <c r="J116" s="963">
        <v>-90000</v>
      </c>
      <c r="K116" s="963">
        <v>-300000</v>
      </c>
      <c r="L116" s="964">
        <v>-100000</v>
      </c>
      <c r="M116" s="963">
        <v>-350000</v>
      </c>
      <c r="N116" s="963">
        <v>-150000</v>
      </c>
      <c r="O116" s="963">
        <v>0</v>
      </c>
      <c r="P116" s="963">
        <v>0</v>
      </c>
    </row>
    <row r="117" spans="1:16" hidden="1" x14ac:dyDescent="0.3">
      <c r="A117" s="962" t="s">
        <v>593</v>
      </c>
      <c r="B117" s="962">
        <v>500203</v>
      </c>
      <c r="C117" s="962"/>
      <c r="D117" s="963">
        <v>-66673</v>
      </c>
      <c r="E117" s="963">
        <v>0</v>
      </c>
      <c r="F117" s="963">
        <v>-36527</v>
      </c>
      <c r="G117" s="963">
        <v>-33157</v>
      </c>
      <c r="H117" s="963">
        <v>-37177</v>
      </c>
      <c r="I117" s="963">
        <v>-20429</v>
      </c>
      <c r="J117" s="963">
        <v>-385752</v>
      </c>
      <c r="K117" s="963">
        <v>-200000</v>
      </c>
      <c r="L117" s="964">
        <v>-200000</v>
      </c>
      <c r="M117" s="963">
        <v>-118333</v>
      </c>
      <c r="N117" s="963">
        <v>0</v>
      </c>
      <c r="O117" s="963">
        <v>-20000</v>
      </c>
      <c r="P117" s="963">
        <v>-120000</v>
      </c>
    </row>
    <row r="118" spans="1:16" hidden="1" x14ac:dyDescent="0.3">
      <c r="A118" s="962" t="s">
        <v>556</v>
      </c>
      <c r="B118" s="962">
        <v>41391</v>
      </c>
      <c r="C118" s="962"/>
      <c r="D118" s="963">
        <v>0</v>
      </c>
      <c r="E118" s="963">
        <v>-19232</v>
      </c>
      <c r="F118" s="963">
        <v>0</v>
      </c>
      <c r="G118" s="963">
        <v>-205319</v>
      </c>
      <c r="H118" s="963">
        <v>0</v>
      </c>
      <c r="I118" s="963">
        <v>-6518</v>
      </c>
      <c r="J118" s="963">
        <v>-20000</v>
      </c>
      <c r="K118" s="963">
        <v>-40000</v>
      </c>
      <c r="L118" s="964">
        <v>-95000</v>
      </c>
      <c r="M118" s="963">
        <v>0</v>
      </c>
      <c r="N118" s="963">
        <v>-25000</v>
      </c>
      <c r="O118" s="963">
        <v>0</v>
      </c>
      <c r="P118" s="963">
        <v>0</v>
      </c>
    </row>
    <row r="119" spans="1:16" hidden="1" x14ac:dyDescent="0.3">
      <c r="A119" s="962" t="s">
        <v>167</v>
      </c>
      <c r="B119" s="962">
        <v>115177</v>
      </c>
      <c r="C119" s="962"/>
      <c r="D119" s="963">
        <v>0</v>
      </c>
      <c r="E119" s="963">
        <v>0</v>
      </c>
      <c r="F119" s="963">
        <v>-10800</v>
      </c>
      <c r="G119" s="963">
        <v>-46405.5</v>
      </c>
      <c r="H119" s="963">
        <v>-33361</v>
      </c>
      <c r="I119" s="963">
        <v>0</v>
      </c>
      <c r="J119" s="963">
        <v>-125000</v>
      </c>
      <c r="K119" s="963">
        <v>-10000</v>
      </c>
      <c r="L119" s="964">
        <v>0</v>
      </c>
      <c r="M119" s="963">
        <v>-10000</v>
      </c>
      <c r="N119" s="963">
        <v>0</v>
      </c>
      <c r="O119" s="963">
        <v>-25000</v>
      </c>
      <c r="P119" s="963">
        <v>0</v>
      </c>
    </row>
    <row r="120" spans="1:16" hidden="1" x14ac:dyDescent="0.3">
      <c r="A120" s="962" t="s">
        <v>594</v>
      </c>
      <c r="B120" s="962">
        <v>565869</v>
      </c>
      <c r="C120" s="962"/>
      <c r="D120" s="963">
        <v>-90613</v>
      </c>
      <c r="E120" s="963">
        <v>-16458</v>
      </c>
      <c r="F120" s="963">
        <v>0</v>
      </c>
      <c r="G120" s="963">
        <v>0</v>
      </c>
      <c r="H120" s="963">
        <v>0</v>
      </c>
      <c r="I120" s="963">
        <v>0</v>
      </c>
      <c r="J120" s="963">
        <v>0</v>
      </c>
      <c r="K120" s="963">
        <v>-100000</v>
      </c>
      <c r="L120" s="964">
        <v>0</v>
      </c>
      <c r="M120" s="963">
        <v>0</v>
      </c>
      <c r="N120" s="963">
        <v>0</v>
      </c>
      <c r="O120" s="963">
        <v>0</v>
      </c>
      <c r="P120" s="963">
        <v>0</v>
      </c>
    </row>
    <row r="121" spans="1:16" hidden="1" x14ac:dyDescent="0.3">
      <c r="A121" s="962" t="s">
        <v>558</v>
      </c>
      <c r="B121" s="962">
        <v>663324</v>
      </c>
      <c r="C121" s="962"/>
      <c r="D121" s="963">
        <v>0</v>
      </c>
      <c r="E121" s="963">
        <v>0</v>
      </c>
      <c r="F121" s="963">
        <v>-22963</v>
      </c>
      <c r="G121" s="963">
        <v>-1399</v>
      </c>
      <c r="H121" s="963">
        <v>-400</v>
      </c>
      <c r="I121" s="963">
        <v>-2171</v>
      </c>
      <c r="J121" s="963">
        <v>-90000</v>
      </c>
      <c r="K121" s="963">
        <v>-79900</v>
      </c>
      <c r="L121" s="964">
        <v>-300000</v>
      </c>
      <c r="M121" s="963">
        <v>-600000</v>
      </c>
      <c r="N121" s="963">
        <v>0</v>
      </c>
      <c r="O121" s="963">
        <v>0</v>
      </c>
      <c r="P121" s="963">
        <v>0</v>
      </c>
    </row>
    <row r="122" spans="1:16" hidden="1" x14ac:dyDescent="0.3">
      <c r="A122" s="962" t="s">
        <v>559</v>
      </c>
      <c r="B122" s="962">
        <v>674118</v>
      </c>
      <c r="C122" s="962"/>
      <c r="D122" s="963">
        <v>-706763</v>
      </c>
      <c r="E122" s="963">
        <v>0</v>
      </c>
      <c r="F122" s="963">
        <v>0</v>
      </c>
      <c r="G122" s="963">
        <v>-384181</v>
      </c>
      <c r="H122" s="963">
        <v>0</v>
      </c>
      <c r="I122" s="963">
        <v>0</v>
      </c>
      <c r="J122" s="963">
        <v>0</v>
      </c>
      <c r="K122" s="963">
        <v>-450000</v>
      </c>
      <c r="L122" s="964">
        <v>-350000</v>
      </c>
      <c r="M122" s="963">
        <v>-155000</v>
      </c>
      <c r="N122" s="963">
        <v>-450000</v>
      </c>
      <c r="O122" s="963">
        <v>-165000</v>
      </c>
      <c r="P122" s="963">
        <v>-450000</v>
      </c>
    </row>
    <row r="123" spans="1:16" hidden="1" x14ac:dyDescent="0.3">
      <c r="A123" s="962" t="s">
        <v>560</v>
      </c>
      <c r="B123" s="962">
        <v>430701</v>
      </c>
      <c r="C123" s="962"/>
      <c r="D123" s="963">
        <v>-265524</v>
      </c>
      <c r="E123" s="963">
        <v>-77761</v>
      </c>
      <c r="F123" s="963">
        <v>-131065</v>
      </c>
      <c r="G123" s="963">
        <v>-525838</v>
      </c>
      <c r="H123" s="963">
        <v>-306141</v>
      </c>
      <c r="I123" s="963">
        <v>-112378</v>
      </c>
      <c r="J123" s="963">
        <v>-60000</v>
      </c>
      <c r="K123" s="963">
        <v>-133000</v>
      </c>
      <c r="L123" s="964">
        <v>-290000</v>
      </c>
      <c r="M123" s="963">
        <v>-270000</v>
      </c>
      <c r="N123" s="963">
        <v>-302000</v>
      </c>
      <c r="O123" s="963">
        <v>-236000</v>
      </c>
      <c r="P123" s="963">
        <v>-210000</v>
      </c>
    </row>
    <row r="124" spans="1:16" hidden="1" x14ac:dyDescent="0.3">
      <c r="A124" s="962" t="s">
        <v>561</v>
      </c>
      <c r="B124" s="962">
        <v>465985</v>
      </c>
      <c r="C124" s="962"/>
      <c r="D124" s="963">
        <v>0</v>
      </c>
      <c r="E124" s="963">
        <v>0</v>
      </c>
      <c r="F124" s="963">
        <v>0</v>
      </c>
      <c r="G124" s="963">
        <v>0</v>
      </c>
      <c r="H124" s="963">
        <v>0</v>
      </c>
      <c r="I124" s="963">
        <v>0</v>
      </c>
      <c r="J124" s="963">
        <v>0</v>
      </c>
      <c r="K124" s="963">
        <v>0</v>
      </c>
      <c r="L124" s="964">
        <v>0</v>
      </c>
      <c r="M124" s="963">
        <v>0</v>
      </c>
      <c r="N124" s="963">
        <v>0</v>
      </c>
      <c r="O124" s="963">
        <v>0</v>
      </c>
      <c r="P124" s="963">
        <v>0</v>
      </c>
    </row>
    <row r="125" spans="1:16" hidden="1" x14ac:dyDescent="0.3">
      <c r="A125" s="969" t="s">
        <v>562</v>
      </c>
      <c r="B125" s="962">
        <v>0</v>
      </c>
      <c r="C125" s="962"/>
      <c r="D125" s="963">
        <v>-334059.78000000003</v>
      </c>
      <c r="E125" s="963">
        <v>-2393356.7999999998</v>
      </c>
      <c r="F125" s="963">
        <v>-192590</v>
      </c>
      <c r="G125" s="963">
        <v>-1898614</v>
      </c>
      <c r="H125" s="963">
        <v>0</v>
      </c>
      <c r="I125" s="963">
        <v>0</v>
      </c>
      <c r="J125" s="963">
        <v>0</v>
      </c>
      <c r="K125" s="963">
        <v>0</v>
      </c>
      <c r="L125" s="964">
        <v>0</v>
      </c>
      <c r="M125" s="963">
        <v>0</v>
      </c>
      <c r="N125" s="963">
        <v>0</v>
      </c>
      <c r="O125" s="963">
        <v>0</v>
      </c>
      <c r="P125" s="963">
        <v>0</v>
      </c>
    </row>
    <row r="126" spans="1:16" hidden="1" x14ac:dyDescent="0.3">
      <c r="A126" s="970" t="s">
        <v>563</v>
      </c>
      <c r="B126" s="962">
        <v>0</v>
      </c>
      <c r="C126" s="962"/>
      <c r="D126" s="963">
        <v>0</v>
      </c>
      <c r="E126" s="963">
        <v>-52617</v>
      </c>
      <c r="F126" s="963">
        <v>-1500</v>
      </c>
      <c r="G126" s="963">
        <v>0</v>
      </c>
      <c r="H126" s="963">
        <v>-2900</v>
      </c>
      <c r="I126" s="963">
        <v>-2639347</v>
      </c>
      <c r="J126" s="963">
        <v>0</v>
      </c>
      <c r="K126" s="963">
        <v>0</v>
      </c>
      <c r="L126" s="964">
        <v>0</v>
      </c>
      <c r="M126" s="963">
        <v>0</v>
      </c>
      <c r="N126" s="963">
        <v>0</v>
      </c>
      <c r="O126" s="963">
        <v>0</v>
      </c>
      <c r="P126" s="963">
        <v>0</v>
      </c>
    </row>
    <row r="127" spans="1:16" hidden="1" x14ac:dyDescent="0.3">
      <c r="A127" s="962" t="s">
        <v>595</v>
      </c>
      <c r="B127" s="962">
        <v>24149</v>
      </c>
      <c r="C127" s="962"/>
      <c r="D127" s="963">
        <v>0</v>
      </c>
      <c r="E127" s="963">
        <v>0</v>
      </c>
      <c r="F127" s="963">
        <v>0</v>
      </c>
      <c r="G127" s="963">
        <v>0</v>
      </c>
      <c r="H127" s="963">
        <v>0</v>
      </c>
      <c r="I127" s="963">
        <v>0</v>
      </c>
      <c r="J127" s="963">
        <v>0</v>
      </c>
      <c r="K127" s="963">
        <v>0</v>
      </c>
      <c r="L127" s="964">
        <v>0</v>
      </c>
      <c r="M127" s="963">
        <v>0</v>
      </c>
      <c r="N127" s="963">
        <v>0</v>
      </c>
      <c r="O127" s="963">
        <v>0</v>
      </c>
      <c r="P127" s="963">
        <v>0</v>
      </c>
    </row>
    <row r="128" spans="1:16" hidden="1" x14ac:dyDescent="0.3">
      <c r="A128" s="962" t="s">
        <v>596</v>
      </c>
      <c r="B128" s="962">
        <v>128346</v>
      </c>
      <c r="C128" s="962"/>
      <c r="D128" s="963">
        <v>0</v>
      </c>
      <c r="E128" s="963">
        <v>0</v>
      </c>
      <c r="F128" s="963">
        <v>0</v>
      </c>
      <c r="G128" s="963">
        <v>0</v>
      </c>
      <c r="H128" s="963">
        <v>0</v>
      </c>
      <c r="I128" s="963">
        <v>0</v>
      </c>
      <c r="J128" s="963">
        <v>0</v>
      </c>
      <c r="K128" s="963">
        <v>0</v>
      </c>
      <c r="L128" s="964">
        <v>0</v>
      </c>
      <c r="M128" s="963">
        <v>0</v>
      </c>
      <c r="N128" s="963">
        <v>0</v>
      </c>
      <c r="O128" s="963">
        <v>0</v>
      </c>
      <c r="P128" s="963">
        <v>0</v>
      </c>
    </row>
    <row r="129" spans="1:16" hidden="1" x14ac:dyDescent="0.3">
      <c r="A129" s="962" t="s">
        <v>566</v>
      </c>
      <c r="B129" s="962">
        <v>68503</v>
      </c>
      <c r="C129" s="962"/>
      <c r="D129" s="963">
        <v>-52732</v>
      </c>
      <c r="E129" s="963">
        <v>0</v>
      </c>
      <c r="F129" s="963">
        <v>-56697</v>
      </c>
      <c r="G129" s="963">
        <v>0</v>
      </c>
      <c r="H129" s="963">
        <v>0</v>
      </c>
      <c r="I129" s="963">
        <v>0</v>
      </c>
      <c r="J129" s="963">
        <v>0</v>
      </c>
      <c r="K129" s="963">
        <v>-20000</v>
      </c>
      <c r="L129" s="964">
        <v>-80000</v>
      </c>
      <c r="M129" s="963">
        <v>0</v>
      </c>
      <c r="N129" s="963">
        <v>0</v>
      </c>
      <c r="O129" s="963">
        <v>0</v>
      </c>
      <c r="P129" s="963">
        <v>0</v>
      </c>
    </row>
    <row r="130" spans="1:16" hidden="1" x14ac:dyDescent="0.3">
      <c r="A130" s="962" t="s">
        <v>567</v>
      </c>
      <c r="B130" s="962">
        <v>6430</v>
      </c>
      <c r="C130" s="962"/>
      <c r="D130" s="963">
        <v>0</v>
      </c>
      <c r="E130" s="963">
        <v>0</v>
      </c>
      <c r="F130" s="963">
        <v>0</v>
      </c>
      <c r="G130" s="963">
        <v>0</v>
      </c>
      <c r="H130" s="963">
        <v>0</v>
      </c>
      <c r="I130" s="963">
        <v>0</v>
      </c>
      <c r="J130" s="963">
        <v>0</v>
      </c>
      <c r="K130" s="963">
        <v>0</v>
      </c>
      <c r="L130" s="964">
        <v>0</v>
      </c>
      <c r="M130" s="963">
        <v>0</v>
      </c>
      <c r="N130" s="963">
        <v>0</v>
      </c>
      <c r="O130" s="963">
        <v>0</v>
      </c>
      <c r="P130" s="963">
        <v>0</v>
      </c>
    </row>
    <row r="131" spans="1:16" hidden="1" x14ac:dyDescent="0.3">
      <c r="A131" s="962" t="s">
        <v>568</v>
      </c>
      <c r="B131" s="962">
        <v>1365916</v>
      </c>
      <c r="C131" s="962"/>
      <c r="D131" s="963">
        <v>-175000</v>
      </c>
      <c r="E131" s="963">
        <v>-44532</v>
      </c>
      <c r="F131" s="963">
        <v>-24486</v>
      </c>
      <c r="G131" s="963">
        <v>-28869</v>
      </c>
      <c r="H131" s="963">
        <v>-14084</v>
      </c>
      <c r="I131" s="963">
        <v>-22625</v>
      </c>
      <c r="J131" s="963">
        <v>-1500000</v>
      </c>
      <c r="K131" s="963">
        <v>-90000</v>
      </c>
      <c r="L131" s="964">
        <v>-700000</v>
      </c>
      <c r="M131" s="963">
        <v>0</v>
      </c>
      <c r="N131" s="963">
        <v>0</v>
      </c>
      <c r="O131" s="963">
        <v>-50000</v>
      </c>
      <c r="P131" s="963">
        <v>-500000</v>
      </c>
    </row>
    <row r="132" spans="1:16" hidden="1" x14ac:dyDescent="0.3">
      <c r="A132" s="962" t="s">
        <v>569</v>
      </c>
      <c r="B132" s="962">
        <v>9595</v>
      </c>
      <c r="C132" s="962"/>
      <c r="D132" s="963">
        <v>0</v>
      </c>
      <c r="E132" s="963">
        <v>0</v>
      </c>
      <c r="F132" s="963">
        <v>-6007.5</v>
      </c>
      <c r="G132" s="963">
        <v>-13267</v>
      </c>
      <c r="H132" s="963">
        <v>-260000</v>
      </c>
      <c r="I132" s="963">
        <v>0</v>
      </c>
      <c r="J132" s="963">
        <v>0</v>
      </c>
      <c r="K132" s="963">
        <v>0</v>
      </c>
      <c r="L132" s="964">
        <v>0</v>
      </c>
      <c r="M132" s="963">
        <v>0</v>
      </c>
      <c r="N132" s="963">
        <v>0</v>
      </c>
      <c r="O132" s="963">
        <v>0</v>
      </c>
      <c r="P132" s="963">
        <v>0</v>
      </c>
    </row>
    <row r="133" spans="1:16" hidden="1" x14ac:dyDescent="0.3">
      <c r="A133" s="962" t="s">
        <v>570</v>
      </c>
      <c r="B133" s="962">
        <v>754641</v>
      </c>
      <c r="C133" s="962"/>
      <c r="D133" s="963">
        <v>-206677</v>
      </c>
      <c r="E133" s="963">
        <v>-22248</v>
      </c>
      <c r="F133" s="963">
        <v>-23184</v>
      </c>
      <c r="G133" s="963">
        <v>-121709</v>
      </c>
      <c r="H133" s="963">
        <v>-298517</v>
      </c>
      <c r="I133" s="963">
        <v>0</v>
      </c>
      <c r="J133" s="963">
        <v>0</v>
      </c>
      <c r="K133" s="963">
        <v>-380000</v>
      </c>
      <c r="L133" s="964">
        <v>0</v>
      </c>
      <c r="M133" s="963">
        <v>0</v>
      </c>
      <c r="N133" s="963">
        <v>-20000</v>
      </c>
      <c r="O133" s="963">
        <v>-200000</v>
      </c>
      <c r="P133" s="963">
        <v>-250000</v>
      </c>
    </row>
    <row r="134" spans="1:16" hidden="1" x14ac:dyDescent="0.3">
      <c r="A134" s="962" t="s">
        <v>597</v>
      </c>
      <c r="B134" s="962">
        <v>242167</v>
      </c>
      <c r="C134" s="962"/>
      <c r="D134" s="963">
        <v>-270709</v>
      </c>
      <c r="E134" s="963">
        <v>0</v>
      </c>
      <c r="F134" s="963">
        <v>-25666</v>
      </c>
      <c r="G134" s="963">
        <v>-7205</v>
      </c>
      <c r="H134" s="963">
        <v>-11001</v>
      </c>
      <c r="I134" s="963">
        <v>-18326</v>
      </c>
      <c r="J134" s="963">
        <v>-60000</v>
      </c>
      <c r="K134" s="963">
        <v>-50000</v>
      </c>
      <c r="L134" s="964">
        <v>-73440</v>
      </c>
      <c r="M134" s="963">
        <v>-494000</v>
      </c>
      <c r="N134" s="963">
        <v>-25000</v>
      </c>
      <c r="O134" s="963">
        <v>-685000</v>
      </c>
      <c r="P134" s="963">
        <v>-175000</v>
      </c>
    </row>
    <row r="135" spans="1:16" hidden="1" x14ac:dyDescent="0.3">
      <c r="A135" s="962" t="s">
        <v>172</v>
      </c>
      <c r="B135" s="962">
        <v>37358</v>
      </c>
      <c r="C135" s="962"/>
      <c r="D135" s="963">
        <v>0</v>
      </c>
      <c r="E135" s="963">
        <v>0</v>
      </c>
      <c r="F135" s="963">
        <v>0</v>
      </c>
      <c r="G135" s="963">
        <v>0</v>
      </c>
      <c r="H135" s="963">
        <v>0</v>
      </c>
      <c r="I135" s="963">
        <v>0</v>
      </c>
      <c r="J135" s="963">
        <v>-35000</v>
      </c>
      <c r="K135" s="963">
        <v>-30000</v>
      </c>
      <c r="L135" s="964">
        <v>-155000</v>
      </c>
      <c r="M135" s="963">
        <v>-245000</v>
      </c>
      <c r="N135" s="963">
        <v>-70000</v>
      </c>
      <c r="O135" s="963">
        <v>-70000</v>
      </c>
      <c r="P135" s="963">
        <v>0</v>
      </c>
    </row>
    <row r="136" spans="1:16" hidden="1" x14ac:dyDescent="0.3">
      <c r="A136" s="962" t="s">
        <v>598</v>
      </c>
      <c r="B136" s="962">
        <v>145284</v>
      </c>
      <c r="C136" s="962"/>
      <c r="D136" s="963">
        <v>0</v>
      </c>
      <c r="E136" s="963">
        <v>-59</v>
      </c>
      <c r="F136" s="963">
        <v>-5743</v>
      </c>
      <c r="G136" s="963">
        <v>-10296</v>
      </c>
      <c r="H136" s="963">
        <v>0</v>
      </c>
      <c r="I136" s="963">
        <v>0</v>
      </c>
      <c r="J136" s="963">
        <v>0</v>
      </c>
      <c r="K136" s="963">
        <v>-115000</v>
      </c>
      <c r="L136" s="964">
        <v>-30284</v>
      </c>
      <c r="M136" s="963">
        <v>0</v>
      </c>
      <c r="N136" s="963">
        <v>0</v>
      </c>
      <c r="O136" s="963">
        <v>0</v>
      </c>
      <c r="P136" s="963">
        <v>0</v>
      </c>
    </row>
    <row r="137" spans="1:16" hidden="1" x14ac:dyDescent="0.3">
      <c r="A137" s="962" t="s">
        <v>574</v>
      </c>
      <c r="B137" s="962">
        <v>19309</v>
      </c>
      <c r="C137" s="962"/>
      <c r="D137" s="963">
        <v>0</v>
      </c>
      <c r="E137" s="963">
        <v>0</v>
      </c>
      <c r="F137" s="963">
        <v>-85054</v>
      </c>
      <c r="G137" s="963">
        <v>0</v>
      </c>
      <c r="H137" s="963">
        <v>0</v>
      </c>
      <c r="I137" s="963">
        <v>0</v>
      </c>
      <c r="J137" s="963">
        <v>-5000</v>
      </c>
      <c r="K137" s="963">
        <v>0</v>
      </c>
      <c r="L137" s="964">
        <v>0</v>
      </c>
      <c r="M137" s="963">
        <v>0</v>
      </c>
      <c r="N137" s="963">
        <v>0</v>
      </c>
      <c r="O137" s="963">
        <v>0</v>
      </c>
      <c r="P137" s="963">
        <v>0</v>
      </c>
    </row>
    <row r="138" spans="1:16" hidden="1" x14ac:dyDescent="0.3">
      <c r="A138" s="971" t="s">
        <v>599</v>
      </c>
      <c r="B138" s="971">
        <v>56173</v>
      </c>
      <c r="C138" s="971"/>
      <c r="D138" s="972">
        <v>-176619.86</v>
      </c>
      <c r="E138" s="972">
        <v>-11107</v>
      </c>
      <c r="F138" s="972">
        <v>2885</v>
      </c>
      <c r="G138" s="972">
        <v>0</v>
      </c>
      <c r="H138" s="972">
        <v>0</v>
      </c>
      <c r="I138" s="972">
        <v>0</v>
      </c>
      <c r="J138" s="972">
        <v>0</v>
      </c>
      <c r="K138" s="973">
        <v>0</v>
      </c>
      <c r="L138" s="974">
        <v>0</v>
      </c>
      <c r="M138" s="973">
        <v>0</v>
      </c>
      <c r="N138" s="973">
        <v>0</v>
      </c>
      <c r="O138" s="973">
        <v>0</v>
      </c>
      <c r="P138" s="973">
        <v>0</v>
      </c>
    </row>
    <row r="139" spans="1:16" ht="19.2" hidden="1" x14ac:dyDescent="0.3">
      <c r="A139" s="971" t="s">
        <v>600</v>
      </c>
      <c r="B139" s="975">
        <v>611374</v>
      </c>
      <c r="C139" s="975"/>
      <c r="D139" s="947">
        <v>-202393</v>
      </c>
      <c r="E139" s="947">
        <v>-308822</v>
      </c>
      <c r="F139" s="947">
        <v>-321512</v>
      </c>
      <c r="G139" s="947">
        <v>-335819</v>
      </c>
      <c r="H139" s="947">
        <v>-1654650</v>
      </c>
      <c r="I139" s="947">
        <v>-4311706</v>
      </c>
      <c r="J139" s="947">
        <v>-1337500</v>
      </c>
      <c r="K139" s="947">
        <v>-908600</v>
      </c>
      <c r="L139" s="976">
        <v>-800000</v>
      </c>
      <c r="M139" s="947">
        <v>-1456000</v>
      </c>
      <c r="N139" s="947">
        <v>0</v>
      </c>
      <c r="O139" s="947">
        <v>-254000</v>
      </c>
      <c r="P139" s="947">
        <v>-1123000</v>
      </c>
    </row>
    <row r="140" spans="1:16" hidden="1" x14ac:dyDescent="0.3">
      <c r="A140" s="962" t="s">
        <v>601</v>
      </c>
      <c r="B140" s="962">
        <v>7245429</v>
      </c>
      <c r="C140" s="962"/>
      <c r="D140" s="963">
        <v>-2547763.64</v>
      </c>
      <c r="E140" s="963">
        <v>-2990246.05</v>
      </c>
      <c r="F140" s="963">
        <v>-1180103.5</v>
      </c>
      <c r="G140" s="963">
        <v>-3639124.5</v>
      </c>
      <c r="H140" s="963">
        <v>-2735932</v>
      </c>
      <c r="I140" s="963">
        <v>-7133500</v>
      </c>
      <c r="J140" s="963">
        <v>-3843252</v>
      </c>
      <c r="K140" s="963">
        <v>-2906500</v>
      </c>
      <c r="L140" s="964">
        <v>-3173724</v>
      </c>
      <c r="M140" s="963">
        <v>-3833333</v>
      </c>
      <c r="N140" s="963">
        <v>-1042000</v>
      </c>
      <c r="O140" s="963">
        <v>-1845000</v>
      </c>
      <c r="P140" s="963">
        <v>-2828000</v>
      </c>
    </row>
    <row r="141" spans="1:16" hidden="1" x14ac:dyDescent="0.3">
      <c r="A141" s="962"/>
      <c r="B141" s="962"/>
      <c r="C141" s="962"/>
      <c r="D141" s="962"/>
      <c r="E141" s="962"/>
      <c r="F141" s="962"/>
      <c r="G141" s="962"/>
      <c r="H141" s="962"/>
      <c r="I141" s="962"/>
      <c r="J141" s="963"/>
      <c r="K141" s="963"/>
      <c r="L141" s="964"/>
      <c r="M141" s="963"/>
      <c r="N141" s="963"/>
      <c r="O141" s="963"/>
      <c r="P141" s="963"/>
    </row>
    <row r="142" spans="1:16" hidden="1" x14ac:dyDescent="0.3">
      <c r="A142" s="977" t="s">
        <v>578</v>
      </c>
      <c r="B142" s="978"/>
      <c r="C142" s="978"/>
      <c r="D142" s="977"/>
      <c r="E142" s="977"/>
      <c r="F142" s="977"/>
      <c r="G142" s="977"/>
      <c r="H142" s="977"/>
      <c r="I142" s="977"/>
      <c r="J142" s="978"/>
      <c r="K142" s="978"/>
      <c r="L142" s="979"/>
      <c r="M142" s="978"/>
      <c r="N142" s="978"/>
      <c r="O142" s="978"/>
      <c r="P142" s="980"/>
    </row>
    <row r="143" spans="1:16" hidden="1" x14ac:dyDescent="0.3">
      <c r="A143" s="962" t="s">
        <v>579</v>
      </c>
      <c r="B143" s="981">
        <v>10493.04</v>
      </c>
      <c r="C143" s="981"/>
      <c r="D143" s="982">
        <v>0</v>
      </c>
      <c r="E143" s="982">
        <v>0</v>
      </c>
      <c r="F143" s="982">
        <v>0</v>
      </c>
      <c r="G143" s="982">
        <v>0</v>
      </c>
      <c r="H143" s="982">
        <v>0</v>
      </c>
      <c r="I143" s="982">
        <v>0</v>
      </c>
      <c r="J143" s="982">
        <v>0</v>
      </c>
      <c r="K143" s="982">
        <v>0</v>
      </c>
      <c r="L143" s="983">
        <v>0</v>
      </c>
      <c r="M143" s="982">
        <v>0</v>
      </c>
      <c r="N143" s="982">
        <v>0</v>
      </c>
      <c r="O143" s="982">
        <v>0</v>
      </c>
      <c r="P143" s="982">
        <v>0</v>
      </c>
    </row>
    <row r="144" spans="1:16" hidden="1" x14ac:dyDescent="0.3">
      <c r="A144" s="978"/>
      <c r="B144" s="978"/>
      <c r="C144" s="978"/>
      <c r="D144" s="978"/>
      <c r="E144" s="978"/>
      <c r="F144" s="978"/>
      <c r="G144" s="978"/>
      <c r="H144" s="978"/>
      <c r="I144" s="978"/>
      <c r="J144" s="978"/>
      <c r="K144" s="978"/>
      <c r="L144" s="979"/>
      <c r="M144" s="978"/>
      <c r="N144" s="978"/>
      <c r="O144" s="978"/>
      <c r="P144" s="980"/>
    </row>
    <row r="145" spans="1:16" hidden="1" x14ac:dyDescent="0.3">
      <c r="A145" s="978"/>
      <c r="B145" s="978"/>
      <c r="C145" s="978"/>
      <c r="D145" s="978"/>
      <c r="E145" s="978"/>
      <c r="F145" s="978"/>
      <c r="G145" s="978"/>
      <c r="H145" s="978"/>
      <c r="I145" s="978"/>
      <c r="J145" s="978"/>
      <c r="K145" s="978"/>
      <c r="L145" s="979"/>
      <c r="M145" s="978"/>
      <c r="N145" s="978"/>
      <c r="O145" s="978"/>
      <c r="P145" s="980"/>
    </row>
    <row r="146" spans="1:16" hidden="1" x14ac:dyDescent="0.3">
      <c r="A146" s="962" t="s">
        <v>583</v>
      </c>
      <c r="B146" s="962">
        <v>7255922.04</v>
      </c>
      <c r="C146" s="962"/>
      <c r="D146" s="962">
        <v>-2547763.64</v>
      </c>
      <c r="E146" s="962">
        <v>-2990246.05</v>
      </c>
      <c r="F146" s="962">
        <v>-1180103.5</v>
      </c>
      <c r="G146" s="962">
        <v>-3639124.5</v>
      </c>
      <c r="H146" s="962">
        <v>-2735932</v>
      </c>
      <c r="I146" s="962">
        <v>-7133500</v>
      </c>
      <c r="J146" s="962">
        <v>-3843252</v>
      </c>
      <c r="K146" s="962">
        <v>-2906500</v>
      </c>
      <c r="L146" s="970">
        <v>-3173724</v>
      </c>
      <c r="M146" s="962">
        <v>-3833333</v>
      </c>
      <c r="N146" s="962">
        <v>-1042000</v>
      </c>
      <c r="O146" s="962">
        <v>-1845000</v>
      </c>
      <c r="P146" s="962">
        <v>-2828000</v>
      </c>
    </row>
    <row r="147" spans="1:16" hidden="1" x14ac:dyDescent="0.3">
      <c r="P147" s="951"/>
    </row>
    <row r="148" spans="1:16" hidden="1" x14ac:dyDescent="0.3">
      <c r="P148" s="951"/>
    </row>
    <row r="149" spans="1:16" hidden="1" x14ac:dyDescent="0.3">
      <c r="A149" s="950" t="s">
        <v>584</v>
      </c>
      <c r="K149" s="956"/>
      <c r="P149" s="951"/>
    </row>
    <row r="150" spans="1:16" hidden="1" x14ac:dyDescent="0.3">
      <c r="A150" s="957" t="s">
        <v>585</v>
      </c>
      <c r="B150" s="951">
        <v>10493.04</v>
      </c>
      <c r="C150" s="951"/>
      <c r="D150" s="951">
        <v>0</v>
      </c>
      <c r="E150" s="951">
        <v>0</v>
      </c>
      <c r="F150" s="951">
        <v>0</v>
      </c>
      <c r="G150" s="951">
        <v>0</v>
      </c>
      <c r="H150" s="951">
        <v>0</v>
      </c>
      <c r="I150" s="951">
        <v>0</v>
      </c>
      <c r="J150" s="951">
        <v>0</v>
      </c>
      <c r="K150" s="951">
        <v>0</v>
      </c>
      <c r="L150" s="958">
        <v>0</v>
      </c>
      <c r="M150" s="951">
        <v>0</v>
      </c>
      <c r="N150" s="951">
        <v>0</v>
      </c>
      <c r="O150" s="951">
        <v>0</v>
      </c>
      <c r="P150" s="951">
        <v>0</v>
      </c>
    </row>
    <row r="151" spans="1:16" hidden="1" x14ac:dyDescent="0.3">
      <c r="A151" s="922" t="s">
        <v>586</v>
      </c>
      <c r="B151" s="951">
        <v>6577882</v>
      </c>
      <c r="C151" s="951"/>
      <c r="D151" s="951">
        <v>-2168750.7799999998</v>
      </c>
      <c r="E151" s="951">
        <v>-2670317.0499999998</v>
      </c>
      <c r="F151" s="951">
        <v>-861476.5</v>
      </c>
      <c r="G151" s="951">
        <v>-3303305.5</v>
      </c>
      <c r="H151" s="951">
        <v>-1081282</v>
      </c>
      <c r="I151" s="951">
        <v>-2821794</v>
      </c>
      <c r="J151" s="951">
        <v>-2505752</v>
      </c>
      <c r="K151" s="951">
        <v>-1997900</v>
      </c>
      <c r="L151" s="958">
        <v>-2373724</v>
      </c>
      <c r="M151" s="951">
        <v>-2377333</v>
      </c>
      <c r="N151" s="951">
        <v>-1042000</v>
      </c>
      <c r="O151" s="951">
        <v>-1591000</v>
      </c>
      <c r="P151" s="951">
        <v>-1705000</v>
      </c>
    </row>
    <row r="152" spans="1:16" hidden="1" x14ac:dyDescent="0.3">
      <c r="A152" s="959" t="s">
        <v>587</v>
      </c>
      <c r="B152" s="960">
        <v>667547</v>
      </c>
      <c r="C152" s="960"/>
      <c r="D152" s="960">
        <v>-379012.86</v>
      </c>
      <c r="E152" s="960">
        <v>-319929</v>
      </c>
      <c r="F152" s="960">
        <v>-318627</v>
      </c>
      <c r="G152" s="960">
        <v>-335819</v>
      </c>
      <c r="H152" s="960">
        <v>-1654650</v>
      </c>
      <c r="I152" s="960">
        <v>-4311706</v>
      </c>
      <c r="J152" s="960">
        <v>-1337500</v>
      </c>
      <c r="K152" s="960">
        <v>-908600</v>
      </c>
      <c r="L152" s="961">
        <v>-800000</v>
      </c>
      <c r="M152" s="960">
        <v>-1456000</v>
      </c>
      <c r="N152" s="960">
        <v>0</v>
      </c>
      <c r="O152" s="960">
        <v>-254000</v>
      </c>
      <c r="P152" s="960">
        <v>-1123000</v>
      </c>
    </row>
    <row r="153" spans="1:16" hidden="1" x14ac:dyDescent="0.3">
      <c r="B153" s="951">
        <v>7255922.04</v>
      </c>
      <c r="C153" s="951"/>
      <c r="D153" s="951">
        <v>-2547763.64</v>
      </c>
      <c r="E153" s="951">
        <v>-2990246.05</v>
      </c>
      <c r="F153" s="951">
        <v>-1180103.5</v>
      </c>
      <c r="G153" s="951">
        <v>-3639124.5</v>
      </c>
      <c r="H153" s="951">
        <v>-2735932</v>
      </c>
      <c r="I153" s="951">
        <v>-7133500</v>
      </c>
      <c r="J153" s="951">
        <v>-3843252</v>
      </c>
      <c r="K153" s="951">
        <v>-2906500</v>
      </c>
      <c r="L153" s="958">
        <v>-3173724</v>
      </c>
      <c r="M153" s="951">
        <v>-3833333</v>
      </c>
      <c r="N153" s="951">
        <v>-1042000</v>
      </c>
      <c r="O153" s="951">
        <v>-1845000</v>
      </c>
      <c r="P153" s="951">
        <v>-2828000</v>
      </c>
    </row>
    <row r="154" spans="1:16" hidden="1" x14ac:dyDescent="0.3"/>
    <row r="155" spans="1:16" hidden="1" x14ac:dyDescent="0.3"/>
    <row r="156" spans="1:16" hidden="1" x14ac:dyDescent="0.3"/>
    <row r="157" spans="1:16" hidden="1" x14ac:dyDescent="0.3"/>
  </sheetData>
  <mergeCells count="11">
    <mergeCell ref="A22:S22"/>
    <mergeCell ref="A1:P1"/>
    <mergeCell ref="A2:P2"/>
    <mergeCell ref="A3:P3"/>
    <mergeCell ref="A4:P4"/>
    <mergeCell ref="A5:P5"/>
    <mergeCell ref="A111:P111"/>
    <mergeCell ref="D113:J113"/>
    <mergeCell ref="K113:P113"/>
    <mergeCell ref="T24:Y24"/>
    <mergeCell ref="O24:S24"/>
  </mergeCells>
  <printOptions horizontalCentered="1" gridLines="1"/>
  <pageMargins left="0.17" right="0.18" top="0.31" bottom="0.17" header="0.17" footer="0.18"/>
  <pageSetup scale="66" orientation="landscape" r:id="rId1"/>
  <headerFooter alignWithMargins="0">
    <oddFooter>&amp;C&amp;P&amp;R&amp;"Times New Roman,Bold"&amp;12&amp;D</oddFooter>
  </headerFooter>
  <rowBreaks count="1" manualBreakCount="1">
    <brk id="66" max="1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topLeftCell="A10" zoomScale="85" zoomScaleNormal="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339</v>
      </c>
      <c r="B4" s="1101"/>
    </row>
    <row r="5" spans="1:2" ht="12.75" customHeight="1" x14ac:dyDescent="0.3">
      <c r="A5" s="73"/>
      <c r="B5" s="74"/>
    </row>
    <row r="6" spans="1:2" x14ac:dyDescent="0.3">
      <c r="A6" s="1102" t="s">
        <v>338</v>
      </c>
      <c r="B6" s="1102"/>
    </row>
    <row r="7" spans="1:2" x14ac:dyDescent="0.3">
      <c r="A7" s="504" t="s">
        <v>31</v>
      </c>
      <c r="B7" s="75"/>
    </row>
    <row r="8" spans="1:2" x14ac:dyDescent="0.3">
      <c r="A8" s="1102" t="s">
        <v>90</v>
      </c>
      <c r="B8" s="1102"/>
    </row>
    <row r="9" spans="1:2" x14ac:dyDescent="0.3">
      <c r="A9" s="1102"/>
      <c r="B9" s="1102"/>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39</v>
      </c>
      <c r="B13" s="81" t="s">
        <v>2</v>
      </c>
    </row>
    <row r="14" spans="1:2" x14ac:dyDescent="0.3">
      <c r="A14" s="69" t="s">
        <v>3</v>
      </c>
      <c r="B14" s="81" t="s">
        <v>2</v>
      </c>
    </row>
    <row r="15" spans="1:2" x14ac:dyDescent="0.3">
      <c r="A15" s="69" t="s">
        <v>25</v>
      </c>
      <c r="B15" s="81" t="s">
        <v>2</v>
      </c>
    </row>
    <row r="16" spans="1:2" x14ac:dyDescent="0.3">
      <c r="A16" s="69" t="s">
        <v>5</v>
      </c>
      <c r="B16" s="81">
        <v>400000</v>
      </c>
    </row>
    <row r="17" spans="1:9" ht="16.2" thickBot="1" x14ac:dyDescent="0.35">
      <c r="A17" s="82" t="s">
        <v>26</v>
      </c>
      <c r="B17" s="83"/>
    </row>
    <row r="18" spans="1:9" ht="16.2" thickTop="1" x14ac:dyDescent="0.3">
      <c r="A18" s="69" t="s">
        <v>6</v>
      </c>
      <c r="B18" s="84"/>
      <c r="D18" s="72"/>
    </row>
    <row r="19" spans="1:9" s="80" customFormat="1" ht="16.2" thickBot="1" x14ac:dyDescent="0.35">
      <c r="A19" s="85" t="s">
        <v>7</v>
      </c>
      <c r="B19" s="86">
        <f>SUM(B13:B17)-(B18)</f>
        <v>400000</v>
      </c>
    </row>
    <row r="20" spans="1:9" ht="12.75" customHeight="1" x14ac:dyDescent="0.3">
      <c r="A20" s="73"/>
      <c r="B20" s="87"/>
    </row>
    <row r="21" spans="1:9" x14ac:dyDescent="0.3">
      <c r="A21" s="80" t="s">
        <v>17</v>
      </c>
      <c r="B21" s="81"/>
    </row>
    <row r="22" spans="1:9" x14ac:dyDescent="0.3">
      <c r="A22" s="69" t="s">
        <v>21</v>
      </c>
      <c r="B22" s="81"/>
    </row>
    <row r="23" spans="1:9" ht="16.5" customHeight="1" x14ac:dyDescent="0.3">
      <c r="A23" s="69" t="s">
        <v>22</v>
      </c>
      <c r="B23" s="81"/>
    </row>
    <row r="24" spans="1:9" x14ac:dyDescent="0.3">
      <c r="A24" s="69" t="s">
        <v>20</v>
      </c>
      <c r="B24" s="81"/>
    </row>
    <row r="25" spans="1:9" x14ac:dyDescent="0.3">
      <c r="A25" s="69" t="s">
        <v>8</v>
      </c>
      <c r="B25" s="81"/>
    </row>
    <row r="26" spans="1:9" x14ac:dyDescent="0.3">
      <c r="A26" s="69" t="s">
        <v>34</v>
      </c>
      <c r="B26" s="81">
        <v>400000</v>
      </c>
    </row>
    <row r="27" spans="1:9" x14ac:dyDescent="0.3">
      <c r="A27" s="69" t="s">
        <v>9</v>
      </c>
      <c r="B27" s="81"/>
      <c r="H27" s="324"/>
      <c r="I27" s="324"/>
    </row>
    <row r="28" spans="1:9" ht="16.2" thickBot="1" x14ac:dyDescent="0.35">
      <c r="A28" s="82" t="s">
        <v>10</v>
      </c>
      <c r="B28" s="88"/>
      <c r="H28" s="324"/>
      <c r="I28" s="324"/>
    </row>
    <row r="29" spans="1:9" s="80" customFormat="1" ht="16.8" thickTop="1" thickBot="1" x14ac:dyDescent="0.35">
      <c r="A29" s="89" t="s">
        <v>11</v>
      </c>
      <c r="B29" s="90">
        <f>SUM(B22:B28)</f>
        <v>400000</v>
      </c>
      <c r="H29" s="534"/>
      <c r="I29" s="534"/>
    </row>
    <row r="30" spans="1:9" ht="12.75" customHeight="1" x14ac:dyDescent="0.3">
      <c r="A30" s="73"/>
      <c r="B30" s="87"/>
    </row>
    <row r="31" spans="1:9" x14ac:dyDescent="0.3">
      <c r="A31" s="80" t="s">
        <v>18</v>
      </c>
      <c r="B31" s="81" t="s">
        <v>4</v>
      </c>
    </row>
    <row r="32" spans="1:9" x14ac:dyDescent="0.3">
      <c r="A32" s="69" t="s">
        <v>12</v>
      </c>
      <c r="B32" s="81"/>
    </row>
    <row r="33" spans="1:3" x14ac:dyDescent="0.3">
      <c r="A33" s="69" t="s">
        <v>13</v>
      </c>
      <c r="B33" s="81"/>
    </row>
    <row r="34" spans="1:3" x14ac:dyDescent="0.3">
      <c r="A34" s="69" t="s">
        <v>14</v>
      </c>
      <c r="B34" s="81"/>
    </row>
    <row r="35" spans="1:3" ht="16.2" thickBot="1" x14ac:dyDescent="0.35">
      <c r="A35" s="82" t="s">
        <v>15</v>
      </c>
      <c r="B35" s="88"/>
    </row>
    <row r="36" spans="1:3" s="80" customFormat="1" ht="16.8" thickTop="1" thickBot="1" x14ac:dyDescent="0.35">
      <c r="A36" s="89" t="s">
        <v>7</v>
      </c>
      <c r="B36" s="90">
        <f>SUM(B31:B35)</f>
        <v>0</v>
      </c>
    </row>
    <row r="37" spans="1:3" ht="12.75" customHeight="1" x14ac:dyDescent="0.3">
      <c r="A37" s="73"/>
      <c r="B37" s="87"/>
    </row>
    <row r="38" spans="1:3" x14ac:dyDescent="0.3">
      <c r="A38" s="535" t="s">
        <v>19</v>
      </c>
      <c r="B38" s="81"/>
    </row>
    <row r="39" spans="1:3" x14ac:dyDescent="0.3">
      <c r="A39" s="138" t="s">
        <v>121</v>
      </c>
    </row>
    <row r="40" spans="1:3" x14ac:dyDescent="0.3">
      <c r="A40" s="139" t="s">
        <v>122</v>
      </c>
      <c r="B40" s="81">
        <v>50000</v>
      </c>
    </row>
    <row r="41" spans="1:3" x14ac:dyDescent="0.3">
      <c r="A41" s="139" t="s">
        <v>123</v>
      </c>
      <c r="B41" s="81"/>
    </row>
    <row r="42" spans="1:3" x14ac:dyDescent="0.3">
      <c r="A42" s="139" t="s">
        <v>124</v>
      </c>
      <c r="B42" s="81"/>
    </row>
    <row r="43" spans="1:3" x14ac:dyDescent="0.3">
      <c r="A43" s="139" t="s">
        <v>136</v>
      </c>
      <c r="B43" s="93"/>
      <c r="C43" s="324"/>
    </row>
    <row r="44" spans="1:3" x14ac:dyDescent="0.3">
      <c r="A44" s="91" t="s">
        <v>325</v>
      </c>
      <c r="B44" s="81">
        <v>50000</v>
      </c>
    </row>
    <row r="45" spans="1:3" ht="16.2" thickBot="1" x14ac:dyDescent="0.35">
      <c r="A45" s="321" t="s">
        <v>444</v>
      </c>
      <c r="B45" s="81">
        <v>300000</v>
      </c>
    </row>
    <row r="46" spans="1:3" ht="16.8" thickTop="1" thickBot="1" x14ac:dyDescent="0.35">
      <c r="A46" s="89" t="s">
        <v>11</v>
      </c>
      <c r="B46" s="90">
        <f>SUM(B40:B45)</f>
        <v>400000</v>
      </c>
    </row>
  </sheetData>
  <mergeCells count="7">
    <mergeCell ref="A11:B11"/>
    <mergeCell ref="A1:B1"/>
    <mergeCell ref="A2:B2"/>
    <mergeCell ref="A4:B4"/>
    <mergeCell ref="A6:B6"/>
    <mergeCell ref="A8:B8"/>
    <mergeCell ref="A9:B9"/>
  </mergeCells>
  <printOptions gridLines="1"/>
  <pageMargins left="0.75" right="0.53" top="1" bottom="0.62" header="0.5" footer="0.5"/>
  <pageSetup scale="97"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7" zoomScale="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49</v>
      </c>
      <c r="B4" s="1101"/>
    </row>
    <row r="5" spans="1:2" ht="12.75" customHeight="1" x14ac:dyDescent="0.3">
      <c r="A5" s="73"/>
      <c r="B5" s="74"/>
    </row>
    <row r="6" spans="1:2" x14ac:dyDescent="0.3">
      <c r="A6" s="1102" t="s">
        <v>99</v>
      </c>
      <c r="B6" s="1102"/>
    </row>
    <row r="7" spans="1:2" x14ac:dyDescent="0.3">
      <c r="A7" s="504" t="s">
        <v>31</v>
      </c>
      <c r="B7" s="75"/>
    </row>
    <row r="8" spans="1:2" x14ac:dyDescent="0.3">
      <c r="A8" s="1102" t="s">
        <v>91</v>
      </c>
      <c r="B8" s="1102"/>
    </row>
    <row r="9" spans="1:2" x14ac:dyDescent="0.3">
      <c r="A9" s="1102"/>
      <c r="B9" s="1102"/>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16</v>
      </c>
      <c r="B13" s="81" t="s">
        <v>2</v>
      </c>
    </row>
    <row r="14" spans="1:2" x14ac:dyDescent="0.3">
      <c r="A14" s="69" t="s">
        <v>3</v>
      </c>
      <c r="B14" s="81"/>
    </row>
    <row r="15" spans="1:2" x14ac:dyDescent="0.3">
      <c r="A15" s="69" t="s">
        <v>25</v>
      </c>
      <c r="B15" s="81">
        <v>230425</v>
      </c>
    </row>
    <row r="16" spans="1:2" x14ac:dyDescent="0.3">
      <c r="A16" s="69" t="s">
        <v>5</v>
      </c>
      <c r="B16" s="81">
        <v>921700</v>
      </c>
    </row>
    <row r="17" spans="1:4" ht="16.2" thickBot="1" x14ac:dyDescent="0.35">
      <c r="A17" s="82" t="s">
        <v>26</v>
      </c>
      <c r="B17" s="83" t="s">
        <v>2</v>
      </c>
    </row>
    <row r="18" spans="1:4" ht="16.2" thickTop="1" x14ac:dyDescent="0.3">
      <c r="A18" s="69" t="s">
        <v>6</v>
      </c>
      <c r="B18" s="84"/>
      <c r="D18" s="72"/>
    </row>
    <row r="19" spans="1:4" s="80" customFormat="1" ht="16.2" thickBot="1" x14ac:dyDescent="0.35">
      <c r="A19" s="85" t="s">
        <v>7</v>
      </c>
      <c r="B19" s="86">
        <f>SUM(B13:B17)-(B18)</f>
        <v>1152125</v>
      </c>
    </row>
    <row r="20" spans="1:4" ht="12.75" customHeight="1" x14ac:dyDescent="0.3">
      <c r="A20" s="73"/>
      <c r="B20" s="87"/>
    </row>
    <row r="21" spans="1:4" x14ac:dyDescent="0.3">
      <c r="A21" s="80" t="s">
        <v>17</v>
      </c>
      <c r="B21" s="81"/>
    </row>
    <row r="22" spans="1:4" x14ac:dyDescent="0.3">
      <c r="A22" s="69" t="s">
        <v>21</v>
      </c>
      <c r="B22" s="81">
        <v>921700</v>
      </c>
    </row>
    <row r="23" spans="1:4" ht="16.5" customHeight="1" x14ac:dyDescent="0.3">
      <c r="A23" s="69" t="s">
        <v>22</v>
      </c>
      <c r="B23" s="81"/>
    </row>
    <row r="24" spans="1:4" x14ac:dyDescent="0.3">
      <c r="A24" s="69" t="s">
        <v>50</v>
      </c>
      <c r="B24" s="81"/>
    </row>
    <row r="25" spans="1:4" x14ac:dyDescent="0.3">
      <c r="A25" s="69" t="s">
        <v>8</v>
      </c>
      <c r="B25" s="81"/>
    </row>
    <row r="26" spans="1:4" x14ac:dyDescent="0.3">
      <c r="A26" s="69" t="s">
        <v>342</v>
      </c>
      <c r="B26" s="81">
        <v>230425</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1152125</v>
      </c>
    </row>
    <row r="30" spans="1:4" ht="12.75" customHeight="1" x14ac:dyDescent="0.3">
      <c r="A30" s="73"/>
      <c r="B30" s="87"/>
    </row>
    <row r="31" spans="1:4" x14ac:dyDescent="0.3">
      <c r="A31" s="80" t="s">
        <v>18</v>
      </c>
      <c r="B31" s="81" t="s">
        <v>4</v>
      </c>
    </row>
    <row r="32" spans="1:4" x14ac:dyDescent="0.3">
      <c r="A32" s="69" t="s">
        <v>12</v>
      </c>
      <c r="B32" s="81"/>
    </row>
    <row r="33" spans="1:3" x14ac:dyDescent="0.3">
      <c r="A33" s="69" t="s">
        <v>13</v>
      </c>
      <c r="B33" s="81"/>
    </row>
    <row r="34" spans="1:3" x14ac:dyDescent="0.3">
      <c r="A34" s="69" t="s">
        <v>14</v>
      </c>
      <c r="B34" s="81"/>
    </row>
    <row r="35" spans="1:3" ht="16.2" thickBot="1" x14ac:dyDescent="0.35">
      <c r="A35" s="82" t="s">
        <v>15</v>
      </c>
      <c r="B35" s="88"/>
    </row>
    <row r="36" spans="1:3" s="80" customFormat="1" ht="16.8" thickTop="1" thickBot="1" x14ac:dyDescent="0.35">
      <c r="A36" s="89" t="s">
        <v>7</v>
      </c>
      <c r="B36" s="90">
        <f>SUM(B31:B35)</f>
        <v>0</v>
      </c>
    </row>
    <row r="37" spans="1:3" ht="12.75" customHeight="1" x14ac:dyDescent="0.3">
      <c r="A37" s="73"/>
      <c r="B37" s="87"/>
    </row>
    <row r="38" spans="1:3" x14ac:dyDescent="0.3">
      <c r="A38" s="80" t="s">
        <v>19</v>
      </c>
      <c r="B38" s="81"/>
    </row>
    <row r="39" spans="1:3" x14ac:dyDescent="0.3">
      <c r="A39" s="138" t="s">
        <v>121</v>
      </c>
      <c r="B39" s="81"/>
    </row>
    <row r="40" spans="1:3" x14ac:dyDescent="0.3">
      <c r="A40" s="139" t="s">
        <v>122</v>
      </c>
      <c r="B40" s="81"/>
    </row>
    <row r="41" spans="1:3" x14ac:dyDescent="0.3">
      <c r="A41" s="139" t="s">
        <v>123</v>
      </c>
      <c r="B41" s="81"/>
    </row>
    <row r="42" spans="1:3" x14ac:dyDescent="0.3">
      <c r="A42" s="139" t="s">
        <v>124</v>
      </c>
      <c r="B42" s="81"/>
    </row>
    <row r="43" spans="1:3" x14ac:dyDescent="0.3">
      <c r="A43" s="139" t="s">
        <v>136</v>
      </c>
      <c r="B43" s="81"/>
    </row>
    <row r="44" spans="1:3" x14ac:dyDescent="0.3">
      <c r="A44" s="91" t="s">
        <v>325</v>
      </c>
      <c r="B44" s="93"/>
      <c r="C44" s="324"/>
    </row>
    <row r="45" spans="1:3" ht="16.2" thickBot="1" x14ac:dyDescent="0.35">
      <c r="A45" s="321" t="s">
        <v>445</v>
      </c>
      <c r="B45" s="88">
        <v>1152125</v>
      </c>
    </row>
    <row r="46" spans="1:3" ht="16.8" thickTop="1" thickBot="1" x14ac:dyDescent="0.35">
      <c r="A46" s="89" t="s">
        <v>11</v>
      </c>
      <c r="B46" s="90">
        <f>SUM(B39:B44)</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348</v>
      </c>
      <c r="B4" s="1101"/>
    </row>
    <row r="5" spans="1:2" ht="12.75" customHeight="1" x14ac:dyDescent="0.3">
      <c r="A5" s="73"/>
      <c r="B5" s="74"/>
    </row>
    <row r="6" spans="1:2" x14ac:dyDescent="0.3">
      <c r="A6" s="1102" t="s">
        <v>99</v>
      </c>
      <c r="B6" s="1102"/>
    </row>
    <row r="7" spans="1:2" x14ac:dyDescent="0.3">
      <c r="A7" s="504" t="s">
        <v>31</v>
      </c>
      <c r="B7" s="75"/>
    </row>
    <row r="8" spans="1:2" x14ac:dyDescent="0.3">
      <c r="A8" s="1102" t="s">
        <v>91</v>
      </c>
      <c r="B8" s="1102"/>
    </row>
    <row r="9" spans="1:2" x14ac:dyDescent="0.3">
      <c r="A9" s="1102"/>
      <c r="B9" s="1102"/>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16</v>
      </c>
      <c r="B13" s="81" t="s">
        <v>2</v>
      </c>
    </row>
    <row r="14" spans="1:2" x14ac:dyDescent="0.3">
      <c r="A14" s="69" t="s">
        <v>3</v>
      </c>
      <c r="B14" s="81"/>
    </row>
    <row r="15" spans="1:2" x14ac:dyDescent="0.3">
      <c r="A15" s="69" t="s">
        <v>25</v>
      </c>
      <c r="B15" s="81"/>
    </row>
    <row r="16" spans="1:2" x14ac:dyDescent="0.3">
      <c r="A16" s="69" t="s">
        <v>5</v>
      </c>
      <c r="B16" s="81">
        <v>300000</v>
      </c>
    </row>
    <row r="17" spans="1:4" ht="16.2" thickBot="1" x14ac:dyDescent="0.35">
      <c r="A17" s="82" t="s">
        <v>26</v>
      </c>
      <c r="B17" s="83" t="s">
        <v>2</v>
      </c>
    </row>
    <row r="18" spans="1:4" ht="16.2" thickTop="1" x14ac:dyDescent="0.3">
      <c r="A18" s="69" t="s">
        <v>6</v>
      </c>
      <c r="B18" s="84"/>
      <c r="D18" s="72"/>
    </row>
    <row r="19" spans="1:4" s="80" customFormat="1" ht="16.2" thickBot="1" x14ac:dyDescent="0.35">
      <c r="A19" s="85" t="s">
        <v>7</v>
      </c>
      <c r="B19" s="86">
        <f>SUM(B13:B17)-(B18)</f>
        <v>300000</v>
      </c>
    </row>
    <row r="20" spans="1:4" ht="12.75" customHeight="1" x14ac:dyDescent="0.3">
      <c r="A20" s="73"/>
      <c r="B20" s="87"/>
    </row>
    <row r="21" spans="1:4" x14ac:dyDescent="0.3">
      <c r="A21" s="80" t="s">
        <v>17</v>
      </c>
      <c r="B21" s="81"/>
    </row>
    <row r="22" spans="1:4" x14ac:dyDescent="0.3">
      <c r="A22" s="69" t="s">
        <v>21</v>
      </c>
      <c r="B22" s="81"/>
    </row>
    <row r="23" spans="1:4" ht="16.5" customHeight="1" x14ac:dyDescent="0.3">
      <c r="A23" s="69" t="s">
        <v>22</v>
      </c>
      <c r="B23" s="81"/>
    </row>
    <row r="24" spans="1:4" x14ac:dyDescent="0.3">
      <c r="A24" s="69" t="s">
        <v>50</v>
      </c>
      <c r="B24" s="81"/>
    </row>
    <row r="25" spans="1:4" x14ac:dyDescent="0.3">
      <c r="A25" s="69" t="s">
        <v>8</v>
      </c>
      <c r="B25" s="81"/>
    </row>
    <row r="26" spans="1:4" x14ac:dyDescent="0.3">
      <c r="A26" s="69" t="s">
        <v>342</v>
      </c>
      <c r="B26" s="81">
        <v>300000</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300000</v>
      </c>
    </row>
    <row r="30" spans="1:4" ht="12.75" customHeight="1" x14ac:dyDescent="0.3">
      <c r="A30" s="73"/>
      <c r="B30" s="87"/>
    </row>
    <row r="31" spans="1:4" x14ac:dyDescent="0.3">
      <c r="A31" s="80" t="s">
        <v>18</v>
      </c>
      <c r="B31" s="81" t="s">
        <v>4</v>
      </c>
    </row>
    <row r="32" spans="1:4" x14ac:dyDescent="0.3">
      <c r="A32" s="69" t="s">
        <v>12</v>
      </c>
      <c r="B32" s="81"/>
    </row>
    <row r="33" spans="1:3" x14ac:dyDescent="0.3">
      <c r="A33" s="69" t="s">
        <v>13</v>
      </c>
      <c r="B33" s="81"/>
    </row>
    <row r="34" spans="1:3" x14ac:dyDescent="0.3">
      <c r="A34" s="69" t="s">
        <v>14</v>
      </c>
      <c r="B34" s="81"/>
    </row>
    <row r="35" spans="1:3" ht="16.2" thickBot="1" x14ac:dyDescent="0.35">
      <c r="A35" s="82" t="s">
        <v>15</v>
      </c>
      <c r="B35" s="88"/>
    </row>
    <row r="36" spans="1:3" s="80" customFormat="1" ht="16.8" thickTop="1" thickBot="1" x14ac:dyDescent="0.35">
      <c r="A36" s="89" t="s">
        <v>7</v>
      </c>
      <c r="B36" s="90">
        <f>SUM(B31:B35)</f>
        <v>0</v>
      </c>
    </row>
    <row r="37" spans="1:3" ht="12.75" customHeight="1" x14ac:dyDescent="0.3">
      <c r="A37" s="73"/>
      <c r="B37" s="87"/>
    </row>
    <row r="38" spans="1:3" x14ac:dyDescent="0.3">
      <c r="A38" s="80" t="s">
        <v>19</v>
      </c>
      <c r="B38" s="81"/>
    </row>
    <row r="39" spans="1:3" x14ac:dyDescent="0.3">
      <c r="A39" s="138" t="s">
        <v>121</v>
      </c>
      <c r="B39" s="81"/>
    </row>
    <row r="40" spans="1:3" x14ac:dyDescent="0.3">
      <c r="A40" s="139" t="s">
        <v>122</v>
      </c>
      <c r="B40" s="81"/>
    </row>
    <row r="41" spans="1:3" x14ac:dyDescent="0.3">
      <c r="A41" s="139" t="s">
        <v>123</v>
      </c>
      <c r="B41" s="81">
        <v>300000</v>
      </c>
    </row>
    <row r="42" spans="1:3" x14ac:dyDescent="0.3">
      <c r="A42" s="139" t="s">
        <v>124</v>
      </c>
      <c r="B42" s="81"/>
    </row>
    <row r="43" spans="1:3" x14ac:dyDescent="0.3">
      <c r="A43" s="139" t="s">
        <v>136</v>
      </c>
      <c r="B43" s="81"/>
    </row>
    <row r="44" spans="1:3" x14ac:dyDescent="0.3">
      <c r="A44" s="91" t="s">
        <v>325</v>
      </c>
      <c r="B44" s="93"/>
      <c r="C44" s="324"/>
    </row>
    <row r="45" spans="1:3" ht="16.2" thickBot="1" x14ac:dyDescent="0.35">
      <c r="A45" s="321" t="s">
        <v>444</v>
      </c>
      <c r="B45" s="88"/>
    </row>
    <row r="46" spans="1:3" ht="16.8" thickTop="1" thickBot="1" x14ac:dyDescent="0.35">
      <c r="A46" s="89" t="s">
        <v>11</v>
      </c>
      <c r="B46" s="90">
        <f>SUM(B39:B44)</f>
        <v>300000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2" zoomScale="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344</v>
      </c>
      <c r="B4" s="1101"/>
    </row>
    <row r="5" spans="1:2" ht="12.75" customHeight="1" x14ac:dyDescent="0.3">
      <c r="A5" s="73"/>
      <c r="B5" s="74"/>
    </row>
    <row r="6" spans="1:2" x14ac:dyDescent="0.3">
      <c r="A6" s="1102" t="s">
        <v>48</v>
      </c>
      <c r="B6" s="1102"/>
    </row>
    <row r="7" spans="1:2" x14ac:dyDescent="0.3">
      <c r="A7" s="504" t="s">
        <v>31</v>
      </c>
      <c r="B7" s="75"/>
    </row>
    <row r="8" spans="1:2" x14ac:dyDescent="0.3">
      <c r="A8" s="1102" t="s">
        <v>28</v>
      </c>
      <c r="B8" s="1102"/>
    </row>
    <row r="9" spans="1:2" s="80" customFormat="1" x14ac:dyDescent="0.3">
      <c r="A9" s="1103" t="s">
        <v>35</v>
      </c>
      <c r="B9" s="1103"/>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16</v>
      </c>
      <c r="B13" s="81" t="s">
        <v>2</v>
      </c>
    </row>
    <row r="14" spans="1:2" x14ac:dyDescent="0.3">
      <c r="A14" s="69" t="s">
        <v>3</v>
      </c>
      <c r="B14" s="81">
        <v>0</v>
      </c>
    </row>
    <row r="15" spans="1:2" x14ac:dyDescent="0.3">
      <c r="A15" s="69" t="s">
        <v>25</v>
      </c>
      <c r="B15" s="81">
        <v>80000</v>
      </c>
    </row>
    <row r="16" spans="1:2" x14ac:dyDescent="0.3">
      <c r="A16" s="69" t="s">
        <v>5</v>
      </c>
      <c r="B16" s="81">
        <v>320000</v>
      </c>
    </row>
    <row r="17" spans="1:4" ht="16.2" thickBot="1" x14ac:dyDescent="0.35">
      <c r="A17" s="82" t="s">
        <v>26</v>
      </c>
      <c r="B17" s="83"/>
    </row>
    <row r="18" spans="1:4" ht="16.2" thickTop="1" x14ac:dyDescent="0.3">
      <c r="A18" s="69" t="s">
        <v>6</v>
      </c>
      <c r="B18" s="84"/>
      <c r="D18" s="72"/>
    </row>
    <row r="19" spans="1:4" s="80" customFormat="1" ht="16.2" thickBot="1" x14ac:dyDescent="0.35">
      <c r="A19" s="85" t="s">
        <v>7</v>
      </c>
      <c r="B19" s="86">
        <f>SUM(B13:B17)-(B18)</f>
        <v>400000</v>
      </c>
    </row>
    <row r="20" spans="1:4" ht="12.75" customHeight="1" x14ac:dyDescent="0.3">
      <c r="A20" s="73"/>
      <c r="B20" s="87"/>
    </row>
    <row r="21" spans="1:4" x14ac:dyDescent="0.3">
      <c r="A21" s="80" t="s">
        <v>17</v>
      </c>
      <c r="B21" s="81"/>
    </row>
    <row r="22" spans="1:4" x14ac:dyDescent="0.3">
      <c r="A22" s="69" t="s">
        <v>21</v>
      </c>
      <c r="B22" s="81">
        <v>200000</v>
      </c>
    </row>
    <row r="23" spans="1:4" ht="16.5" customHeight="1" x14ac:dyDescent="0.3">
      <c r="A23" s="69" t="s">
        <v>22</v>
      </c>
      <c r="B23" s="81"/>
    </row>
    <row r="24" spans="1:4" x14ac:dyDescent="0.3">
      <c r="A24" s="69" t="s">
        <v>20</v>
      </c>
      <c r="B24" s="81"/>
    </row>
    <row r="25" spans="1:4" x14ac:dyDescent="0.3">
      <c r="A25" s="69" t="s">
        <v>8</v>
      </c>
      <c r="B25" s="81"/>
    </row>
    <row r="26" spans="1:4" x14ac:dyDescent="0.3">
      <c r="A26" s="69" t="s">
        <v>342</v>
      </c>
      <c r="B26" s="81">
        <v>200000</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400000</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73"/>
      <c r="B37" s="87"/>
    </row>
    <row r="38" spans="1:2" x14ac:dyDescent="0.3">
      <c r="A38" s="80" t="s">
        <v>19</v>
      </c>
      <c r="B38" s="81"/>
    </row>
    <row r="39" spans="1:2" x14ac:dyDescent="0.3">
      <c r="A39" s="138" t="s">
        <v>121</v>
      </c>
    </row>
    <row r="40" spans="1:2" x14ac:dyDescent="0.3">
      <c r="A40" s="139" t="s">
        <v>122</v>
      </c>
      <c r="B40" s="81"/>
    </row>
    <row r="41" spans="1:2" x14ac:dyDescent="0.3">
      <c r="A41" s="139" t="s">
        <v>123</v>
      </c>
      <c r="B41" s="81">
        <v>400000</v>
      </c>
    </row>
    <row r="42" spans="1:2" x14ac:dyDescent="0.3">
      <c r="A42" s="139" t="s">
        <v>124</v>
      </c>
      <c r="B42" s="81"/>
    </row>
    <row r="43" spans="1:2" x14ac:dyDescent="0.3">
      <c r="A43" s="139" t="s">
        <v>136</v>
      </c>
      <c r="B43" s="93"/>
    </row>
    <row r="44" spans="1:2" x14ac:dyDescent="0.3">
      <c r="A44" s="91" t="s">
        <v>325</v>
      </c>
      <c r="B44" s="93"/>
    </row>
    <row r="45" spans="1:2" ht="16.2" thickBot="1" x14ac:dyDescent="0.35">
      <c r="A45" s="321" t="s">
        <v>444</v>
      </c>
      <c r="B45" s="81"/>
    </row>
    <row r="46" spans="1:2" ht="16.8" thickTop="1" thickBot="1" x14ac:dyDescent="0.35">
      <c r="A46" s="89" t="s">
        <v>11</v>
      </c>
      <c r="B46" s="90">
        <f>SUM(B39:B43)</f>
        <v>400000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133</v>
      </c>
      <c r="B4" s="1101"/>
    </row>
    <row r="5" spans="1:2" ht="12.75" customHeight="1" x14ac:dyDescent="0.3">
      <c r="A5" s="73"/>
      <c r="B5" s="74"/>
    </row>
    <row r="6" spans="1:2" x14ac:dyDescent="0.3">
      <c r="A6" s="1102" t="s">
        <v>48</v>
      </c>
      <c r="B6" s="1102"/>
    </row>
    <row r="7" spans="1:2" x14ac:dyDescent="0.3">
      <c r="A7" s="504" t="s">
        <v>31</v>
      </c>
      <c r="B7" s="75"/>
    </row>
    <row r="8" spans="1:2" x14ac:dyDescent="0.3">
      <c r="A8" s="1102" t="s">
        <v>28</v>
      </c>
      <c r="B8" s="1102"/>
    </row>
    <row r="9" spans="1:2" s="80" customFormat="1" x14ac:dyDescent="0.3">
      <c r="A9" s="1103" t="s">
        <v>35</v>
      </c>
      <c r="B9" s="1103"/>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16</v>
      </c>
      <c r="B13" s="81" t="s">
        <v>2</v>
      </c>
    </row>
    <row r="14" spans="1:2" x14ac:dyDescent="0.3">
      <c r="A14" s="69" t="s">
        <v>3</v>
      </c>
      <c r="B14" s="81" t="s">
        <v>2</v>
      </c>
    </row>
    <row r="15" spans="1:2" x14ac:dyDescent="0.3">
      <c r="A15" s="69" t="s">
        <v>25</v>
      </c>
      <c r="B15" s="81">
        <v>5000</v>
      </c>
    </row>
    <row r="16" spans="1:2" x14ac:dyDescent="0.3">
      <c r="A16" s="69" t="s">
        <v>5</v>
      </c>
      <c r="B16" s="81">
        <v>45000</v>
      </c>
    </row>
    <row r="17" spans="1:4" ht="16.2" thickBot="1" x14ac:dyDescent="0.35">
      <c r="A17" s="82" t="s">
        <v>26</v>
      </c>
      <c r="B17" s="83"/>
    </row>
    <row r="18" spans="1:4" ht="16.2" thickTop="1" x14ac:dyDescent="0.3">
      <c r="A18" s="69" t="s">
        <v>6</v>
      </c>
      <c r="B18" s="84"/>
      <c r="D18" s="72"/>
    </row>
    <row r="19" spans="1:4" s="80" customFormat="1" ht="16.2" thickBot="1" x14ac:dyDescent="0.35">
      <c r="A19" s="85" t="s">
        <v>7</v>
      </c>
      <c r="B19" s="86">
        <f>SUM(B13:B17)-(B18)</f>
        <v>50000</v>
      </c>
    </row>
    <row r="20" spans="1:4" ht="12.75" customHeight="1" x14ac:dyDescent="0.3">
      <c r="A20" s="73"/>
      <c r="B20" s="87"/>
    </row>
    <row r="21" spans="1:4" x14ac:dyDescent="0.3">
      <c r="A21" s="80" t="s">
        <v>17</v>
      </c>
      <c r="B21" s="81"/>
    </row>
    <row r="22" spans="1:4" x14ac:dyDescent="0.3">
      <c r="A22" s="69" t="s">
        <v>21</v>
      </c>
      <c r="B22" s="81"/>
    </row>
    <row r="23" spans="1:4" ht="16.5" customHeight="1" x14ac:dyDescent="0.3">
      <c r="A23" s="69" t="s">
        <v>22</v>
      </c>
      <c r="B23" s="81"/>
    </row>
    <row r="24" spans="1:4" x14ac:dyDescent="0.3">
      <c r="A24" s="69" t="s">
        <v>20</v>
      </c>
      <c r="B24" s="81"/>
    </row>
    <row r="25" spans="1:4" x14ac:dyDescent="0.3">
      <c r="A25" s="69" t="s">
        <v>8</v>
      </c>
      <c r="B25" s="81"/>
    </row>
    <row r="26" spans="1:4" x14ac:dyDescent="0.3">
      <c r="A26" s="69" t="s">
        <v>23</v>
      </c>
      <c r="B26" s="81">
        <v>50000</v>
      </c>
    </row>
    <row r="27" spans="1:4" x14ac:dyDescent="0.3">
      <c r="A27" s="69" t="s">
        <v>9</v>
      </c>
      <c r="B27" s="81"/>
    </row>
    <row r="28" spans="1:4" ht="16.2" thickBot="1" x14ac:dyDescent="0.35">
      <c r="A28" s="82" t="s">
        <v>10</v>
      </c>
      <c r="B28" s="88"/>
    </row>
    <row r="29" spans="1:4" s="80" customFormat="1" ht="16.8" thickTop="1" thickBot="1" x14ac:dyDescent="0.35">
      <c r="A29" s="89" t="s">
        <v>11</v>
      </c>
      <c r="B29" s="90" t="s">
        <v>2</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73"/>
      <c r="B37" s="87"/>
    </row>
    <row r="38" spans="1:2" x14ac:dyDescent="0.3">
      <c r="A38" s="80" t="s">
        <v>19</v>
      </c>
      <c r="B38" s="81"/>
    </row>
    <row r="39" spans="1:2" x14ac:dyDescent="0.3">
      <c r="A39" s="138" t="s">
        <v>121</v>
      </c>
    </row>
    <row r="40" spans="1:2" x14ac:dyDescent="0.3">
      <c r="A40" s="139" t="s">
        <v>122</v>
      </c>
      <c r="B40" s="92">
        <v>50000</v>
      </c>
    </row>
    <row r="41" spans="1:2" x14ac:dyDescent="0.3">
      <c r="A41" s="139" t="s">
        <v>123</v>
      </c>
      <c r="B41" s="81"/>
    </row>
    <row r="42" spans="1:2" x14ac:dyDescent="0.3">
      <c r="A42" s="139" t="s">
        <v>124</v>
      </c>
      <c r="B42" s="81"/>
    </row>
    <row r="43" spans="1:2" x14ac:dyDescent="0.3">
      <c r="A43" s="139" t="s">
        <v>136</v>
      </c>
      <c r="B43" s="93"/>
    </row>
    <row r="44" spans="1:2" x14ac:dyDescent="0.3">
      <c r="A44" s="91" t="s">
        <v>325</v>
      </c>
      <c r="B44" s="93"/>
    </row>
    <row r="45" spans="1:2" ht="16.2" thickBot="1" x14ac:dyDescent="0.35">
      <c r="A45" s="321" t="s">
        <v>444</v>
      </c>
      <c r="B45" s="81"/>
    </row>
    <row r="46" spans="1:2" ht="16.8" thickTop="1" thickBot="1" x14ac:dyDescent="0.35">
      <c r="A46" s="89" t="s">
        <v>11</v>
      </c>
      <c r="B46" s="90">
        <f>SUM(B39:B43)</f>
        <v>50000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22" zoomScaleNormal="100" workbookViewId="0">
      <selection activeCell="S65" sqref="S65"/>
    </sheetView>
  </sheetViews>
  <sheetFormatPr defaultRowHeight="13.2" x14ac:dyDescent="0.25"/>
  <cols>
    <col min="1" max="1" width="75.33203125" style="536" customWidth="1"/>
    <col min="2" max="16384" width="8.88671875" style="536"/>
  </cols>
  <sheetData>
    <row r="1" spans="1:2" ht="15.6" x14ac:dyDescent="0.3">
      <c r="A1" s="1105" t="s">
        <v>0</v>
      </c>
      <c r="B1" s="1105"/>
    </row>
    <row r="2" spans="1:2" ht="15.6" x14ac:dyDescent="0.3">
      <c r="A2" s="1106" t="s">
        <v>1</v>
      </c>
      <c r="B2" s="1106"/>
    </row>
    <row r="3" spans="1:2" ht="15.6" x14ac:dyDescent="0.3">
      <c r="A3" s="415"/>
      <c r="B3" s="416"/>
    </row>
    <row r="4" spans="1:2" ht="15.6" x14ac:dyDescent="0.3">
      <c r="A4" s="1107" t="s">
        <v>322</v>
      </c>
      <c r="B4" s="1107"/>
    </row>
    <row r="5" spans="1:2" ht="15.6" x14ac:dyDescent="0.3">
      <c r="A5" s="417"/>
      <c r="B5" s="418"/>
    </row>
    <row r="6" spans="1:2" ht="15.6" x14ac:dyDescent="0.3">
      <c r="A6" s="1108" t="s">
        <v>323</v>
      </c>
      <c r="B6" s="1108"/>
    </row>
    <row r="7" spans="1:2" ht="15.6" x14ac:dyDescent="0.3">
      <c r="A7" s="510" t="s">
        <v>31</v>
      </c>
      <c r="B7" s="409"/>
    </row>
    <row r="8" spans="1:2" ht="15.6" x14ac:dyDescent="0.3">
      <c r="A8" s="1108" t="s">
        <v>95</v>
      </c>
      <c r="B8" s="1108"/>
    </row>
    <row r="9" spans="1:2" ht="15.6" x14ac:dyDescent="0.3">
      <c r="A9" s="1109"/>
      <c r="B9" s="1109"/>
    </row>
    <row r="10" spans="1:2" ht="15.6" x14ac:dyDescent="0.3">
      <c r="A10" s="417"/>
      <c r="B10" s="419"/>
    </row>
    <row r="11" spans="1:2" ht="15.6" x14ac:dyDescent="0.3">
      <c r="A11" s="1104" t="s">
        <v>324</v>
      </c>
      <c r="B11" s="1104"/>
    </row>
    <row r="12" spans="1:2" ht="15.6" x14ac:dyDescent="0.3">
      <c r="A12" s="417"/>
      <c r="B12" s="419"/>
    </row>
    <row r="13" spans="1:2" ht="15.6" x14ac:dyDescent="0.3">
      <c r="A13" s="420" t="s">
        <v>16</v>
      </c>
      <c r="B13" s="421" t="s">
        <v>2</v>
      </c>
    </row>
    <row r="14" spans="1:2" ht="15.6" x14ac:dyDescent="0.3">
      <c r="A14" s="412" t="s">
        <v>3</v>
      </c>
      <c r="B14" s="412"/>
    </row>
    <row r="15" spans="1:2" ht="15.6" x14ac:dyDescent="0.3">
      <c r="A15" s="412" t="s">
        <v>25</v>
      </c>
      <c r="B15" s="411">
        <v>105000</v>
      </c>
    </row>
    <row r="16" spans="1:2" ht="15.6" x14ac:dyDescent="0.3">
      <c r="A16" s="412" t="s">
        <v>5</v>
      </c>
      <c r="B16" s="411">
        <v>545000</v>
      </c>
    </row>
    <row r="17" spans="1:2" ht="15.6" x14ac:dyDescent="0.3">
      <c r="A17" s="412" t="s">
        <v>26</v>
      </c>
      <c r="B17" s="908"/>
    </row>
    <row r="18" spans="1:2" ht="15.6" x14ac:dyDescent="0.3">
      <c r="A18" s="412" t="s">
        <v>6</v>
      </c>
      <c r="B18" s="413"/>
    </row>
    <row r="19" spans="1:2" ht="16.2" thickBot="1" x14ac:dyDescent="0.35">
      <c r="A19" s="913" t="s">
        <v>7</v>
      </c>
      <c r="B19" s="86">
        <f>SUM(B13:B17)-(B18)</f>
        <v>650000</v>
      </c>
    </row>
    <row r="20" spans="1:2" ht="15.6" x14ac:dyDescent="0.3">
      <c r="A20" s="914"/>
      <c r="B20" s="87"/>
    </row>
    <row r="21" spans="1:2" ht="15.6" x14ac:dyDescent="0.3">
      <c r="A21" s="410" t="s">
        <v>17</v>
      </c>
      <c r="B21" s="411"/>
    </row>
    <row r="22" spans="1:2" ht="15.6" x14ac:dyDescent="0.3">
      <c r="A22" s="412" t="s">
        <v>137</v>
      </c>
      <c r="B22" s="411">
        <v>520000</v>
      </c>
    </row>
    <row r="23" spans="1:2" ht="15.6" x14ac:dyDescent="0.3">
      <c r="A23" s="412" t="s">
        <v>22</v>
      </c>
      <c r="B23" s="411"/>
    </row>
    <row r="24" spans="1:2" ht="15.6" x14ac:dyDescent="0.3">
      <c r="A24" s="412" t="s">
        <v>20</v>
      </c>
      <c r="B24" s="411"/>
    </row>
    <row r="25" spans="1:2" ht="15.6" x14ac:dyDescent="0.3">
      <c r="A25" s="412" t="s">
        <v>8</v>
      </c>
      <c r="B25" s="411"/>
    </row>
    <row r="26" spans="1:2" ht="15.6" x14ac:dyDescent="0.3">
      <c r="A26" s="412" t="s">
        <v>138</v>
      </c>
      <c r="B26" s="411">
        <v>130000</v>
      </c>
    </row>
    <row r="27" spans="1:2" ht="15.6" x14ac:dyDescent="0.3">
      <c r="A27" s="412" t="s">
        <v>9</v>
      </c>
      <c r="B27" s="411"/>
    </row>
    <row r="28" spans="1:2" ht="16.2" thickBot="1" x14ac:dyDescent="0.35">
      <c r="A28" s="321" t="s">
        <v>10</v>
      </c>
      <c r="B28" s="909"/>
    </row>
    <row r="29" spans="1:2" ht="16.8" thickTop="1" thickBot="1" x14ac:dyDescent="0.35">
      <c r="A29" s="915" t="s">
        <v>11</v>
      </c>
      <c r="B29" s="910">
        <f>SUM(B22:B28)</f>
        <v>650000</v>
      </c>
    </row>
    <row r="30" spans="1:2" ht="15.6" x14ac:dyDescent="0.3">
      <c r="A30" s="914"/>
      <c r="B30" s="911"/>
    </row>
    <row r="31" spans="1:2" ht="15.6" x14ac:dyDescent="0.3">
      <c r="A31" s="410" t="s">
        <v>18</v>
      </c>
      <c r="B31" s="411" t="s">
        <v>4</v>
      </c>
    </row>
    <row r="32" spans="1:2" ht="15.6" x14ac:dyDescent="0.3">
      <c r="A32" s="412" t="s">
        <v>12</v>
      </c>
      <c r="B32" s="411"/>
    </row>
    <row r="33" spans="1:2" ht="15.6" x14ac:dyDescent="0.3">
      <c r="A33" s="412" t="s">
        <v>13</v>
      </c>
      <c r="B33" s="411"/>
    </row>
    <row r="34" spans="1:2" ht="15.6" x14ac:dyDescent="0.3">
      <c r="A34" s="412" t="s">
        <v>14</v>
      </c>
      <c r="B34" s="411"/>
    </row>
    <row r="35" spans="1:2" ht="16.2" thickBot="1" x14ac:dyDescent="0.35">
      <c r="A35" s="321" t="s">
        <v>15</v>
      </c>
      <c r="B35" s="909"/>
    </row>
    <row r="36" spans="1:2" ht="16.2" thickTop="1" x14ac:dyDescent="0.3">
      <c r="A36" s="916" t="s">
        <v>7</v>
      </c>
      <c r="B36" s="912">
        <f>SUM(B31:B35)</f>
        <v>0</v>
      </c>
    </row>
    <row r="37" spans="1:2" ht="15.6" x14ac:dyDescent="0.3">
      <c r="A37" s="905"/>
      <c r="B37" s="906"/>
    </row>
    <row r="38" spans="1:2" ht="15.6" x14ac:dyDescent="0.3">
      <c r="A38" s="410" t="s">
        <v>19</v>
      </c>
      <c r="B38" s="411"/>
    </row>
    <row r="39" spans="1:2" ht="15.6" x14ac:dyDescent="0.3">
      <c r="A39" s="123" t="s">
        <v>121</v>
      </c>
      <c r="B39" s="411">
        <v>105000</v>
      </c>
    </row>
    <row r="40" spans="1:2" ht="15.6" x14ac:dyDescent="0.3">
      <c r="A40" s="59" t="s">
        <v>122</v>
      </c>
      <c r="B40" s="411"/>
    </row>
    <row r="41" spans="1:2" ht="15.6" x14ac:dyDescent="0.3">
      <c r="A41" s="59" t="s">
        <v>123</v>
      </c>
      <c r="B41" s="411">
        <v>545000</v>
      </c>
    </row>
    <row r="42" spans="1:2" ht="15.6" x14ac:dyDescent="0.3">
      <c r="A42" s="59" t="s">
        <v>124</v>
      </c>
      <c r="B42" s="411"/>
    </row>
    <row r="43" spans="1:2" ht="15.6" x14ac:dyDescent="0.3">
      <c r="A43" s="59" t="s">
        <v>136</v>
      </c>
      <c r="B43" s="411"/>
    </row>
    <row r="44" spans="1:2" ht="15.6" x14ac:dyDescent="0.3">
      <c r="A44" s="412" t="s">
        <v>325</v>
      </c>
      <c r="B44" s="411"/>
    </row>
    <row r="45" spans="1:2" ht="16.2" thickBot="1" x14ac:dyDescent="0.35">
      <c r="A45" s="921" t="s">
        <v>444</v>
      </c>
      <c r="B45" s="907"/>
    </row>
    <row r="46" spans="1:2" ht="16.2" thickTop="1" x14ac:dyDescent="0.3">
      <c r="A46" s="420" t="s">
        <v>11</v>
      </c>
      <c r="B46" s="990">
        <f>SUM(B39:B43)</f>
        <v>650000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13" workbookViewId="0">
      <selection activeCell="E35" sqref="E35"/>
    </sheetView>
  </sheetViews>
  <sheetFormatPr defaultRowHeight="13.2" x14ac:dyDescent="0.25"/>
  <cols>
    <col min="1" max="1" width="77" style="536" customWidth="1"/>
    <col min="2" max="16384" width="8.88671875" style="536"/>
  </cols>
  <sheetData>
    <row r="1" spans="1:2" ht="15.6" x14ac:dyDescent="0.3">
      <c r="A1" s="1105" t="s">
        <v>0</v>
      </c>
      <c r="B1" s="1105"/>
    </row>
    <row r="2" spans="1:2" ht="15.6" x14ac:dyDescent="0.3">
      <c r="A2" s="1106" t="s">
        <v>1</v>
      </c>
      <c r="B2" s="1106"/>
    </row>
    <row r="3" spans="1:2" ht="15.6" x14ac:dyDescent="0.3">
      <c r="A3" s="415"/>
      <c r="B3" s="416"/>
    </row>
    <row r="4" spans="1:2" ht="15.6" x14ac:dyDescent="0.3">
      <c r="A4" s="1107" t="s">
        <v>327</v>
      </c>
      <c r="B4" s="1107"/>
    </row>
    <row r="5" spans="1:2" ht="15.6" x14ac:dyDescent="0.3">
      <c r="A5" s="417"/>
      <c r="B5" s="418"/>
    </row>
    <row r="6" spans="1:2" ht="15.6" x14ac:dyDescent="0.3">
      <c r="A6" s="1108" t="s">
        <v>323</v>
      </c>
      <c r="B6" s="1108"/>
    </row>
    <row r="7" spans="1:2" ht="15.6" x14ac:dyDescent="0.3">
      <c r="A7" s="510" t="s">
        <v>31</v>
      </c>
      <c r="B7" s="409"/>
    </row>
    <row r="8" spans="1:2" ht="15.6" x14ac:dyDescent="0.3">
      <c r="A8" s="1108" t="s">
        <v>95</v>
      </c>
      <c r="B8" s="1108"/>
    </row>
    <row r="9" spans="1:2" ht="15.6" x14ac:dyDescent="0.3">
      <c r="A9" s="1109"/>
      <c r="B9" s="1109"/>
    </row>
    <row r="10" spans="1:2" ht="15.6" x14ac:dyDescent="0.3">
      <c r="A10" s="417"/>
      <c r="B10" s="419"/>
    </row>
    <row r="11" spans="1:2" ht="15.6" x14ac:dyDescent="0.3">
      <c r="A11" s="1104" t="s">
        <v>328</v>
      </c>
      <c r="B11" s="1104"/>
    </row>
    <row r="12" spans="1:2" ht="15.6" x14ac:dyDescent="0.3">
      <c r="A12" s="417"/>
      <c r="B12" s="419"/>
    </row>
    <row r="13" spans="1:2" ht="15.6" x14ac:dyDescent="0.3">
      <c r="A13" s="420" t="s">
        <v>16</v>
      </c>
      <c r="B13" s="421" t="s">
        <v>2</v>
      </c>
    </row>
    <row r="14" spans="1:2" ht="15.6" x14ac:dyDescent="0.3">
      <c r="A14" s="412" t="s">
        <v>3</v>
      </c>
      <c r="B14" s="412"/>
    </row>
    <row r="15" spans="1:2" ht="15.6" x14ac:dyDescent="0.3">
      <c r="A15" s="412" t="s">
        <v>25</v>
      </c>
      <c r="B15" s="411">
        <v>152000</v>
      </c>
    </row>
    <row r="16" spans="1:2" ht="15.6" x14ac:dyDescent="0.3">
      <c r="A16" s="412" t="s">
        <v>5</v>
      </c>
      <c r="B16" s="411">
        <v>760000</v>
      </c>
    </row>
    <row r="17" spans="1:2" ht="15.6" x14ac:dyDescent="0.3">
      <c r="A17" s="917" t="s">
        <v>26</v>
      </c>
      <c r="B17" s="918"/>
    </row>
    <row r="18" spans="1:2" ht="15.6" x14ac:dyDescent="0.3">
      <c r="A18" s="412" t="s">
        <v>6</v>
      </c>
      <c r="B18" s="413"/>
    </row>
    <row r="19" spans="1:2" ht="16.2" thickBot="1" x14ac:dyDescent="0.35">
      <c r="A19" s="913" t="s">
        <v>7</v>
      </c>
      <c r="B19" s="919">
        <f>SUM(B13:B17)-(B18)</f>
        <v>912000</v>
      </c>
    </row>
    <row r="20" spans="1:2" ht="15.6" x14ac:dyDescent="0.3">
      <c r="A20" s="914"/>
      <c r="B20" s="911"/>
    </row>
    <row r="21" spans="1:2" ht="15.6" x14ac:dyDescent="0.3">
      <c r="A21" s="410" t="s">
        <v>17</v>
      </c>
      <c r="B21" s="411"/>
    </row>
    <row r="22" spans="1:2" ht="15.6" x14ac:dyDescent="0.3">
      <c r="A22" s="412" t="s">
        <v>137</v>
      </c>
      <c r="B22" s="411">
        <v>729600</v>
      </c>
    </row>
    <row r="23" spans="1:2" ht="15.6" x14ac:dyDescent="0.3">
      <c r="A23" s="412" t="s">
        <v>22</v>
      </c>
      <c r="B23" s="411"/>
    </row>
    <row r="24" spans="1:2" ht="15.6" x14ac:dyDescent="0.3">
      <c r="A24" s="412" t="s">
        <v>20</v>
      </c>
      <c r="B24" s="411"/>
    </row>
    <row r="25" spans="1:2" ht="15.6" x14ac:dyDescent="0.3">
      <c r="A25" s="412" t="s">
        <v>8</v>
      </c>
      <c r="B25" s="411"/>
    </row>
    <row r="26" spans="1:2" ht="15.6" x14ac:dyDescent="0.3">
      <c r="A26" s="412" t="s">
        <v>138</v>
      </c>
      <c r="B26" s="411"/>
    </row>
    <row r="27" spans="1:2" ht="15.6" x14ac:dyDescent="0.3">
      <c r="A27" s="412" t="s">
        <v>9</v>
      </c>
      <c r="B27" s="411"/>
    </row>
    <row r="28" spans="1:2" ht="16.2" thickBot="1" x14ac:dyDescent="0.35">
      <c r="A28" s="321" t="s">
        <v>10</v>
      </c>
      <c r="B28" s="909">
        <v>182400</v>
      </c>
    </row>
    <row r="29" spans="1:2" ht="16.8" thickTop="1" thickBot="1" x14ac:dyDescent="0.35">
      <c r="A29" s="915" t="s">
        <v>11</v>
      </c>
      <c r="B29" s="910">
        <f>SUM(B22:B28)</f>
        <v>912000</v>
      </c>
    </row>
    <row r="30" spans="1:2" ht="15.6" x14ac:dyDescent="0.3">
      <c r="A30" s="914"/>
      <c r="B30" s="911"/>
    </row>
    <row r="31" spans="1:2" ht="15.6" x14ac:dyDescent="0.3">
      <c r="A31" s="410" t="s">
        <v>18</v>
      </c>
      <c r="B31" s="411" t="s">
        <v>4</v>
      </c>
    </row>
    <row r="32" spans="1:2" ht="15.6" x14ac:dyDescent="0.3">
      <c r="A32" s="412" t="s">
        <v>12</v>
      </c>
      <c r="B32" s="411"/>
    </row>
    <row r="33" spans="1:2" ht="15.6" x14ac:dyDescent="0.3">
      <c r="A33" s="412" t="s">
        <v>13</v>
      </c>
      <c r="B33" s="411"/>
    </row>
    <row r="34" spans="1:2" ht="15.6" x14ac:dyDescent="0.3">
      <c r="A34" s="412" t="s">
        <v>14</v>
      </c>
      <c r="B34" s="411"/>
    </row>
    <row r="35" spans="1:2" ht="16.2" thickBot="1" x14ac:dyDescent="0.35">
      <c r="A35" s="321" t="s">
        <v>15</v>
      </c>
      <c r="B35" s="909"/>
    </row>
    <row r="36" spans="1:2" ht="16.8" thickTop="1" thickBot="1" x14ac:dyDescent="0.35">
      <c r="A36" s="916" t="s">
        <v>7</v>
      </c>
      <c r="B36" s="912">
        <f>SUM(B31:B35)</f>
        <v>0</v>
      </c>
    </row>
    <row r="37" spans="1:2" ht="15.6" x14ac:dyDescent="0.3">
      <c r="A37" s="991"/>
      <c r="B37" s="992"/>
    </row>
    <row r="38" spans="1:2" ht="15.6" x14ac:dyDescent="0.3">
      <c r="A38" s="993" t="s">
        <v>19</v>
      </c>
      <c r="B38" s="994"/>
    </row>
    <row r="39" spans="1:2" ht="15.6" x14ac:dyDescent="0.3">
      <c r="A39" s="995" t="s">
        <v>121</v>
      </c>
      <c r="B39" s="994"/>
    </row>
    <row r="40" spans="1:2" ht="15.6" x14ac:dyDescent="0.3">
      <c r="A40" s="996" t="s">
        <v>122</v>
      </c>
      <c r="B40" s="994"/>
    </row>
    <row r="41" spans="1:2" ht="15.6" x14ac:dyDescent="0.3">
      <c r="A41" s="996" t="s">
        <v>123</v>
      </c>
      <c r="B41" s="994">
        <v>152000</v>
      </c>
    </row>
    <row r="42" spans="1:2" ht="15.6" x14ac:dyDescent="0.3">
      <c r="A42" s="996" t="s">
        <v>124</v>
      </c>
      <c r="B42" s="994"/>
    </row>
    <row r="43" spans="1:2" ht="15.6" x14ac:dyDescent="0.3">
      <c r="A43" s="996" t="s">
        <v>136</v>
      </c>
      <c r="B43" s="994">
        <v>760000</v>
      </c>
    </row>
    <row r="44" spans="1:2" ht="15.6" x14ac:dyDescent="0.3">
      <c r="A44" s="997" t="s">
        <v>325</v>
      </c>
      <c r="B44" s="994"/>
    </row>
    <row r="45" spans="1:2" ht="16.2" thickBot="1" x14ac:dyDescent="0.35">
      <c r="A45" s="998" t="s">
        <v>444</v>
      </c>
      <c r="B45" s="999"/>
    </row>
    <row r="46" spans="1:2" ht="16.8" thickTop="1" thickBot="1" x14ac:dyDescent="0.35">
      <c r="A46" s="1000" t="s">
        <v>11</v>
      </c>
      <c r="B46" s="1001">
        <f>SUM(B39:B45)</f>
        <v>912000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6"/>
  <sheetViews>
    <sheetView topLeftCell="A10" workbookViewId="0">
      <selection activeCell="F39" sqref="F39"/>
    </sheetView>
  </sheetViews>
  <sheetFormatPr defaultRowHeight="13.2" x14ac:dyDescent="0.25"/>
  <cols>
    <col min="1" max="1" width="69.44140625" style="536" customWidth="1"/>
    <col min="2" max="2" width="12.33203125" style="536" customWidth="1"/>
    <col min="3" max="16384" width="8.88671875" style="536"/>
  </cols>
  <sheetData>
    <row r="1" spans="1:2" ht="15.6" x14ac:dyDescent="0.3">
      <c r="A1" s="1105" t="s">
        <v>0</v>
      </c>
      <c r="B1" s="1105"/>
    </row>
    <row r="2" spans="1:2" ht="15.6" x14ac:dyDescent="0.3">
      <c r="A2" s="1106" t="s">
        <v>1</v>
      </c>
      <c r="B2" s="1106"/>
    </row>
    <row r="3" spans="1:2" ht="15.6" x14ac:dyDescent="0.3">
      <c r="A3" s="415"/>
      <c r="B3" s="416"/>
    </row>
    <row r="4" spans="1:2" ht="15.6" x14ac:dyDescent="0.3">
      <c r="A4" s="1107" t="s">
        <v>345</v>
      </c>
      <c r="B4" s="1107"/>
    </row>
    <row r="5" spans="1:2" ht="15.6" x14ac:dyDescent="0.3">
      <c r="A5" s="417"/>
      <c r="B5" s="418"/>
    </row>
    <row r="6" spans="1:2" ht="15.6" x14ac:dyDescent="0.3">
      <c r="A6" s="1108" t="s">
        <v>323</v>
      </c>
      <c r="B6" s="1108"/>
    </row>
    <row r="7" spans="1:2" ht="15.6" x14ac:dyDescent="0.3">
      <c r="A7" s="510" t="s">
        <v>31</v>
      </c>
      <c r="B7" s="409"/>
    </row>
    <row r="8" spans="1:2" ht="15.6" x14ac:dyDescent="0.3">
      <c r="A8" s="1108" t="s">
        <v>95</v>
      </c>
      <c r="B8" s="1108"/>
    </row>
    <row r="9" spans="1:2" ht="15.6" x14ac:dyDescent="0.3">
      <c r="A9" s="1109"/>
      <c r="B9" s="1109"/>
    </row>
    <row r="10" spans="1:2" ht="15.6" x14ac:dyDescent="0.3">
      <c r="A10" s="417"/>
      <c r="B10" s="419"/>
    </row>
    <row r="11" spans="1:2" ht="15.6" x14ac:dyDescent="0.3">
      <c r="A11" s="1104" t="s">
        <v>326</v>
      </c>
      <c r="B11" s="1104"/>
    </row>
    <row r="12" spans="1:2" ht="15.6" x14ac:dyDescent="0.3">
      <c r="A12" s="417"/>
      <c r="B12" s="419"/>
    </row>
    <row r="13" spans="1:2" ht="15.6" x14ac:dyDescent="0.3">
      <c r="A13" s="420" t="s">
        <v>16</v>
      </c>
      <c r="B13" s="421" t="s">
        <v>2</v>
      </c>
    </row>
    <row r="14" spans="1:2" ht="15.6" x14ac:dyDescent="0.3">
      <c r="A14" s="412" t="s">
        <v>3</v>
      </c>
      <c r="B14" s="412"/>
    </row>
    <row r="15" spans="1:2" ht="15.6" x14ac:dyDescent="0.3">
      <c r="A15" s="412" t="s">
        <v>25</v>
      </c>
      <c r="B15" s="411">
        <v>210000</v>
      </c>
    </row>
    <row r="16" spans="1:2" ht="15.6" x14ac:dyDescent="0.3">
      <c r="A16" s="412" t="s">
        <v>5</v>
      </c>
      <c r="B16" s="411">
        <v>1050000</v>
      </c>
    </row>
    <row r="17" spans="1:2" ht="15.6" x14ac:dyDescent="0.3">
      <c r="A17" s="917" t="s">
        <v>26</v>
      </c>
      <c r="B17" s="918"/>
    </row>
    <row r="18" spans="1:2" ht="15.6" x14ac:dyDescent="0.3">
      <c r="A18" s="412" t="s">
        <v>6</v>
      </c>
      <c r="B18" s="413"/>
    </row>
    <row r="19" spans="1:2" ht="16.2" thickBot="1" x14ac:dyDescent="0.35">
      <c r="A19" s="913" t="s">
        <v>7</v>
      </c>
      <c r="B19" s="919">
        <f>SUM(B13:B17)-(B18)</f>
        <v>1260000</v>
      </c>
    </row>
    <row r="20" spans="1:2" ht="15.6" x14ac:dyDescent="0.3">
      <c r="A20" s="914"/>
      <c r="B20" s="911"/>
    </row>
    <row r="21" spans="1:2" ht="15.6" x14ac:dyDescent="0.3">
      <c r="A21" s="410" t="s">
        <v>17</v>
      </c>
      <c r="B21" s="411"/>
    </row>
    <row r="22" spans="1:2" ht="15.6" x14ac:dyDescent="0.3">
      <c r="A22" s="412" t="s">
        <v>137</v>
      </c>
      <c r="B22" s="411">
        <v>1008000</v>
      </c>
    </row>
    <row r="23" spans="1:2" ht="15.6" x14ac:dyDescent="0.3">
      <c r="A23" s="412" t="s">
        <v>22</v>
      </c>
      <c r="B23" s="411"/>
    </row>
    <row r="24" spans="1:2" ht="15.6" x14ac:dyDescent="0.3">
      <c r="A24" s="412" t="s">
        <v>20</v>
      </c>
      <c r="B24" s="411"/>
    </row>
    <row r="25" spans="1:2" ht="15.6" x14ac:dyDescent="0.3">
      <c r="A25" s="412" t="s">
        <v>8</v>
      </c>
      <c r="B25" s="411"/>
    </row>
    <row r="26" spans="1:2" ht="15.6" x14ac:dyDescent="0.3">
      <c r="A26" s="412" t="s">
        <v>138</v>
      </c>
      <c r="B26" s="411">
        <v>252000</v>
      </c>
    </row>
    <row r="27" spans="1:2" ht="15.6" x14ac:dyDescent="0.3">
      <c r="A27" s="412" t="s">
        <v>9</v>
      </c>
      <c r="B27" s="411"/>
    </row>
    <row r="28" spans="1:2" ht="16.2" thickBot="1" x14ac:dyDescent="0.35">
      <c r="A28" s="321" t="s">
        <v>10</v>
      </c>
      <c r="B28" s="909"/>
    </row>
    <row r="29" spans="1:2" ht="16.8" thickTop="1" thickBot="1" x14ac:dyDescent="0.35">
      <c r="A29" s="915" t="s">
        <v>11</v>
      </c>
      <c r="B29" s="910">
        <f>SUM(B22:B28)</f>
        <v>1260000</v>
      </c>
    </row>
    <row r="30" spans="1:2" ht="15.6" x14ac:dyDescent="0.3">
      <c r="A30" s="914"/>
      <c r="B30" s="911"/>
    </row>
    <row r="31" spans="1:2" ht="15.6" x14ac:dyDescent="0.3">
      <c r="A31" s="410" t="s">
        <v>18</v>
      </c>
      <c r="B31" s="411" t="s">
        <v>4</v>
      </c>
    </row>
    <row r="32" spans="1:2" ht="15.6" x14ac:dyDescent="0.3">
      <c r="A32" s="412" t="s">
        <v>12</v>
      </c>
      <c r="B32" s="411"/>
    </row>
    <row r="33" spans="1:2" ht="15.6" x14ac:dyDescent="0.3">
      <c r="A33" s="412" t="s">
        <v>13</v>
      </c>
      <c r="B33" s="411"/>
    </row>
    <row r="34" spans="1:2" ht="15.6" x14ac:dyDescent="0.3">
      <c r="A34" s="412" t="s">
        <v>14</v>
      </c>
      <c r="B34" s="411"/>
    </row>
    <row r="35" spans="1:2" ht="16.2" thickBot="1" x14ac:dyDescent="0.35">
      <c r="A35" s="321" t="s">
        <v>15</v>
      </c>
      <c r="B35" s="909"/>
    </row>
    <row r="36" spans="1:2" ht="16.2" thickTop="1" x14ac:dyDescent="0.3">
      <c r="A36" s="916" t="s">
        <v>7</v>
      </c>
      <c r="B36" s="912">
        <f>SUM(B31:B35)</f>
        <v>0</v>
      </c>
    </row>
    <row r="37" spans="1:2" ht="15.6" x14ac:dyDescent="0.3">
      <c r="A37" s="905"/>
      <c r="B37" s="906"/>
    </row>
    <row r="38" spans="1:2" ht="15.6" x14ac:dyDescent="0.3">
      <c r="A38" s="410" t="s">
        <v>19</v>
      </c>
      <c r="B38" s="411"/>
    </row>
    <row r="39" spans="1:2" ht="15.6" x14ac:dyDescent="0.3">
      <c r="A39" s="123" t="s">
        <v>121</v>
      </c>
      <c r="B39" s="411"/>
    </row>
    <row r="40" spans="1:2" ht="15.6" x14ac:dyDescent="0.3">
      <c r="A40" s="59" t="s">
        <v>122</v>
      </c>
      <c r="B40" s="411"/>
    </row>
    <row r="41" spans="1:2" ht="15.6" x14ac:dyDescent="0.3">
      <c r="A41" s="59" t="s">
        <v>123</v>
      </c>
      <c r="B41" s="411"/>
    </row>
    <row r="42" spans="1:2" ht="15.6" x14ac:dyDescent="0.3">
      <c r="A42" s="59" t="s">
        <v>124</v>
      </c>
      <c r="B42" s="411"/>
    </row>
    <row r="43" spans="1:2" ht="15.6" x14ac:dyDescent="0.3">
      <c r="A43" s="59" t="s">
        <v>136</v>
      </c>
      <c r="B43" s="411">
        <v>210000</v>
      </c>
    </row>
    <row r="44" spans="1:2" ht="15.6" x14ac:dyDescent="0.3">
      <c r="A44" s="412" t="s">
        <v>325</v>
      </c>
      <c r="B44" s="411"/>
    </row>
    <row r="45" spans="1:2" ht="16.2" thickBot="1" x14ac:dyDescent="0.35">
      <c r="A45" s="921" t="s">
        <v>444</v>
      </c>
      <c r="B45" s="920">
        <v>1050000</v>
      </c>
    </row>
    <row r="46" spans="1:2" ht="16.8" thickTop="1" thickBot="1" x14ac:dyDescent="0.35">
      <c r="A46" s="913" t="s">
        <v>11</v>
      </c>
      <c r="B46" s="910">
        <f>SUM(B39:B45)</f>
        <v>1260000</v>
      </c>
    </row>
  </sheetData>
  <mergeCells count="7">
    <mergeCell ref="A11:B11"/>
    <mergeCell ref="A1:B1"/>
    <mergeCell ref="A2:B2"/>
    <mergeCell ref="A4:B4"/>
    <mergeCell ref="A6:B6"/>
    <mergeCell ref="A8:B8"/>
    <mergeCell ref="A9:B9"/>
  </mergeCells>
  <printOptions horizontalCentered="1" verticalCentered="1"/>
  <pageMargins left="0.7" right="0.7" top="0.25" bottom="0.2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3" zoomScaleNormal="100" workbookViewId="0">
      <selection activeCell="F38" sqref="F38"/>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105" t="s">
        <v>0</v>
      </c>
      <c r="B1" s="1105"/>
    </row>
    <row r="2" spans="1:2" x14ac:dyDescent="0.3">
      <c r="A2" s="1106" t="s">
        <v>1</v>
      </c>
      <c r="B2" s="1106"/>
    </row>
    <row r="3" spans="1:2" ht="12.75" customHeight="1" x14ac:dyDescent="0.3">
      <c r="A3" s="415"/>
      <c r="B3" s="416"/>
    </row>
    <row r="4" spans="1:2" s="72" customFormat="1" ht="17.25" customHeight="1" x14ac:dyDescent="0.3">
      <c r="A4" s="1107" t="s">
        <v>134</v>
      </c>
      <c r="B4" s="1107"/>
    </row>
    <row r="5" spans="1:2" ht="12.75" customHeight="1" x14ac:dyDescent="0.3">
      <c r="A5" s="417"/>
      <c r="B5" s="418"/>
    </row>
    <row r="6" spans="1:2" x14ac:dyDescent="0.3">
      <c r="A6" s="1108" t="s">
        <v>30</v>
      </c>
      <c r="B6" s="1108"/>
    </row>
    <row r="7" spans="1:2" x14ac:dyDescent="0.3">
      <c r="A7" s="510" t="s">
        <v>31</v>
      </c>
      <c r="B7" s="409"/>
    </row>
    <row r="8" spans="1:2" x14ac:dyDescent="0.3">
      <c r="A8" s="1108" t="s">
        <v>100</v>
      </c>
      <c r="B8" s="1108"/>
    </row>
    <row r="9" spans="1:2" s="80" customFormat="1" x14ac:dyDescent="0.3">
      <c r="A9" s="1109" t="s">
        <v>35</v>
      </c>
      <c r="B9" s="1109"/>
    </row>
    <row r="10" spans="1:2" ht="12.75" customHeight="1" x14ac:dyDescent="0.3">
      <c r="A10" s="417"/>
      <c r="B10" s="419"/>
    </row>
    <row r="11" spans="1:2" x14ac:dyDescent="0.3">
      <c r="A11" s="1104" t="s">
        <v>24</v>
      </c>
      <c r="B11" s="1104"/>
    </row>
    <row r="12" spans="1:2" ht="12.75" customHeight="1" x14ac:dyDescent="0.3">
      <c r="A12" s="417"/>
      <c r="B12" s="419"/>
    </row>
    <row r="13" spans="1:2" x14ac:dyDescent="0.3">
      <c r="A13" s="420" t="s">
        <v>16</v>
      </c>
      <c r="B13" s="421" t="s">
        <v>2</v>
      </c>
    </row>
    <row r="14" spans="1:2" x14ac:dyDescent="0.3">
      <c r="A14" s="412" t="s">
        <v>38</v>
      </c>
      <c r="B14" s="412"/>
    </row>
    <row r="15" spans="1:2" x14ac:dyDescent="0.3">
      <c r="A15" s="412" t="s">
        <v>25</v>
      </c>
      <c r="B15" s="411" t="s">
        <v>2</v>
      </c>
    </row>
    <row r="16" spans="1:2" x14ac:dyDescent="0.3">
      <c r="A16" s="412" t="s">
        <v>5</v>
      </c>
      <c r="B16" s="411" t="s">
        <v>2</v>
      </c>
    </row>
    <row r="17" spans="1:4" x14ac:dyDescent="0.3">
      <c r="A17" s="324" t="s">
        <v>26</v>
      </c>
      <c r="B17" s="414"/>
    </row>
    <row r="18" spans="1:4" x14ac:dyDescent="0.3">
      <c r="A18" s="412" t="s">
        <v>6</v>
      </c>
      <c r="B18" s="413"/>
      <c r="D18" s="72"/>
    </row>
    <row r="19" spans="1:4" s="80" customFormat="1" ht="16.2" thickBot="1" x14ac:dyDescent="0.35">
      <c r="A19" s="85" t="s">
        <v>7</v>
      </c>
      <c r="B19" s="86">
        <v>2360000</v>
      </c>
    </row>
    <row r="20" spans="1:4" ht="12.75" customHeight="1" x14ac:dyDescent="0.3">
      <c r="A20" s="73"/>
      <c r="B20" s="87"/>
    </row>
    <row r="21" spans="1:4" x14ac:dyDescent="0.3">
      <c r="A21" s="410" t="s">
        <v>17</v>
      </c>
      <c r="B21" s="411"/>
    </row>
    <row r="22" spans="1:4" x14ac:dyDescent="0.3">
      <c r="A22" s="412" t="s">
        <v>21</v>
      </c>
      <c r="B22" s="411" t="s">
        <v>2</v>
      </c>
    </row>
    <row r="23" spans="1:4" ht="16.5" customHeight="1" x14ac:dyDescent="0.3">
      <c r="A23" s="412" t="s">
        <v>22</v>
      </c>
      <c r="B23" s="411"/>
    </row>
    <row r="24" spans="1:4" x14ac:dyDescent="0.3">
      <c r="A24" s="412" t="s">
        <v>20</v>
      </c>
      <c r="B24" s="411"/>
    </row>
    <row r="25" spans="1:4" x14ac:dyDescent="0.3">
      <c r="A25" s="412" t="s">
        <v>8</v>
      </c>
      <c r="B25" s="411"/>
    </row>
    <row r="26" spans="1:4" x14ac:dyDescent="0.3">
      <c r="A26" s="412" t="s">
        <v>23</v>
      </c>
      <c r="B26" s="411" t="s">
        <v>2</v>
      </c>
    </row>
    <row r="27" spans="1:4" x14ac:dyDescent="0.3">
      <c r="A27" s="412" t="s">
        <v>9</v>
      </c>
      <c r="B27" s="411">
        <v>2360000</v>
      </c>
    </row>
    <row r="28" spans="1:4" ht="16.2" thickBot="1" x14ac:dyDescent="0.35">
      <c r="A28" s="82" t="s">
        <v>10</v>
      </c>
      <c r="B28" s="88"/>
    </row>
    <row r="29" spans="1:4" s="80" customFormat="1" ht="16.8" thickTop="1" thickBot="1" x14ac:dyDescent="0.35">
      <c r="A29" s="89" t="s">
        <v>11</v>
      </c>
      <c r="B29" s="90">
        <v>2360000</v>
      </c>
    </row>
    <row r="30" spans="1:4" ht="12.75" customHeight="1" x14ac:dyDescent="0.3">
      <c r="A30" s="73"/>
      <c r="B30" s="87"/>
    </row>
    <row r="31" spans="1:4" x14ac:dyDescent="0.3">
      <c r="A31" s="410" t="s">
        <v>18</v>
      </c>
      <c r="B31" s="411" t="s">
        <v>4</v>
      </c>
    </row>
    <row r="32" spans="1:4" x14ac:dyDescent="0.3">
      <c r="A32" s="412" t="s">
        <v>12</v>
      </c>
      <c r="B32" s="411"/>
    </row>
    <row r="33" spans="1:2" x14ac:dyDescent="0.3">
      <c r="A33" s="412" t="s">
        <v>13</v>
      </c>
      <c r="B33" s="411"/>
    </row>
    <row r="34" spans="1:2" x14ac:dyDescent="0.3">
      <c r="A34" s="412" t="s">
        <v>14</v>
      </c>
      <c r="B34" s="411"/>
    </row>
    <row r="35" spans="1:2" ht="16.2" thickBot="1" x14ac:dyDescent="0.35">
      <c r="A35" s="82" t="s">
        <v>15</v>
      </c>
      <c r="B35" s="88"/>
    </row>
    <row r="36" spans="1:2" s="80" customFormat="1" ht="16.8" thickTop="1" thickBot="1" x14ac:dyDescent="0.35">
      <c r="A36" s="1005" t="s">
        <v>7</v>
      </c>
      <c r="B36" s="1006">
        <f>SUM(B31:B35)</f>
        <v>0</v>
      </c>
    </row>
    <row r="37" spans="1:2" ht="12.75" customHeight="1" thickTop="1" x14ac:dyDescent="0.3">
      <c r="A37" s="1003"/>
      <c r="B37" s="1004"/>
    </row>
    <row r="38" spans="1:2" x14ac:dyDescent="0.3">
      <c r="A38" s="410" t="s">
        <v>19</v>
      </c>
      <c r="B38" s="411"/>
    </row>
    <row r="39" spans="1:2" x14ac:dyDescent="0.3">
      <c r="A39" s="123" t="s">
        <v>121</v>
      </c>
      <c r="B39" s="411"/>
    </row>
    <row r="40" spans="1:2" x14ac:dyDescent="0.3">
      <c r="A40" s="59" t="s">
        <v>122</v>
      </c>
      <c r="B40" s="411"/>
    </row>
    <row r="41" spans="1:2" x14ac:dyDescent="0.3">
      <c r="A41" s="59" t="s">
        <v>123</v>
      </c>
      <c r="B41" s="411">
        <v>2360000</v>
      </c>
    </row>
    <row r="42" spans="1:2" x14ac:dyDescent="0.3">
      <c r="A42" s="59" t="s">
        <v>124</v>
      </c>
      <c r="B42" s="411"/>
    </row>
    <row r="43" spans="1:2" x14ac:dyDescent="0.3">
      <c r="A43" s="59" t="s">
        <v>136</v>
      </c>
      <c r="B43" s="411"/>
    </row>
    <row r="44" spans="1:2" x14ac:dyDescent="0.3">
      <c r="A44" s="412" t="s">
        <v>325</v>
      </c>
      <c r="B44" s="411"/>
    </row>
    <row r="45" spans="1:2" ht="16.2" thickBot="1" x14ac:dyDescent="0.35">
      <c r="A45" s="921" t="s">
        <v>444</v>
      </c>
      <c r="B45" s="907"/>
    </row>
    <row r="46" spans="1:2" ht="16.8" thickTop="1" thickBot="1" x14ac:dyDescent="0.35">
      <c r="A46" s="1000" t="s">
        <v>11</v>
      </c>
      <c r="B46" s="1002">
        <f>SUM(B41:B45)</f>
        <v>2360000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85" workbookViewId="0">
      <selection activeCell="A49" sqref="A49"/>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488</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489</v>
      </c>
      <c r="B11" s="1099"/>
    </row>
    <row r="12" spans="1:2" x14ac:dyDescent="0.3">
      <c r="A12" s="503" t="s">
        <v>490</v>
      </c>
      <c r="B12" s="503"/>
    </row>
    <row r="13" spans="1:2" x14ac:dyDescent="0.3">
      <c r="A13" s="503" t="s">
        <v>491</v>
      </c>
      <c r="B13" s="503"/>
    </row>
    <row r="14" spans="1:2" x14ac:dyDescent="0.3">
      <c r="A14" s="503" t="s">
        <v>2</v>
      </c>
      <c r="B14" s="503"/>
    </row>
    <row r="15" spans="1:2" x14ac:dyDescent="0.3">
      <c r="A15" s="503"/>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c r="B46" s="93"/>
    </row>
    <row r="47" spans="1:2" x14ac:dyDescent="0.3">
      <c r="A47" s="139" t="s">
        <v>124</v>
      </c>
      <c r="B47" s="93"/>
    </row>
    <row r="48" spans="1:2" x14ac:dyDescent="0.3">
      <c r="A48" s="139" t="s">
        <v>136</v>
      </c>
      <c r="B48" s="93"/>
    </row>
    <row r="49" spans="1:2" ht="16.2" thickBot="1" x14ac:dyDescent="0.35">
      <c r="A49" s="140" t="s">
        <v>325</v>
      </c>
      <c r="B49" s="93">
        <v>100000</v>
      </c>
    </row>
    <row r="50" spans="1:2" ht="16.8" thickTop="1" thickBot="1" x14ac:dyDescent="0.35">
      <c r="A50" s="85" t="s">
        <v>11</v>
      </c>
      <c r="B50" s="90">
        <f>SUM(B43:B47)</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view="pageBreakPreview" zoomScale="60" zoomScaleNormal="100" workbookViewId="0">
      <selection activeCell="AE55" sqref="AE55"/>
    </sheetView>
  </sheetViews>
  <sheetFormatPr defaultColWidth="9.109375" defaultRowHeight="13.2" x14ac:dyDescent="0.25"/>
  <cols>
    <col min="1" max="21" width="9.109375" style="536"/>
    <col min="22" max="22" width="61" style="536" customWidth="1"/>
    <col min="23" max="277" width="9.109375" style="536"/>
    <col min="278" max="278" width="61" style="536" customWidth="1"/>
    <col min="279" max="533" width="9.109375" style="536"/>
    <col min="534" max="534" width="61" style="536" customWidth="1"/>
    <col min="535" max="789" width="9.109375" style="536"/>
    <col min="790" max="790" width="61" style="536" customWidth="1"/>
    <col min="791" max="1045" width="9.109375" style="536"/>
    <col min="1046" max="1046" width="61" style="536" customWidth="1"/>
    <col min="1047" max="1301" width="9.109375" style="536"/>
    <col min="1302" max="1302" width="61" style="536" customWidth="1"/>
    <col min="1303" max="1557" width="9.109375" style="536"/>
    <col min="1558" max="1558" width="61" style="536" customWidth="1"/>
    <col min="1559" max="1813" width="9.109375" style="536"/>
    <col min="1814" max="1814" width="61" style="536" customWidth="1"/>
    <col min="1815" max="2069" width="9.109375" style="536"/>
    <col min="2070" max="2070" width="61" style="536" customWidth="1"/>
    <col min="2071" max="2325" width="9.109375" style="536"/>
    <col min="2326" max="2326" width="61" style="536" customWidth="1"/>
    <col min="2327" max="2581" width="9.109375" style="536"/>
    <col min="2582" max="2582" width="61" style="536" customWidth="1"/>
    <col min="2583" max="2837" width="9.109375" style="536"/>
    <col min="2838" max="2838" width="61" style="536" customWidth="1"/>
    <col min="2839" max="3093" width="9.109375" style="536"/>
    <col min="3094" max="3094" width="61" style="536" customWidth="1"/>
    <col min="3095" max="3349" width="9.109375" style="536"/>
    <col min="3350" max="3350" width="61" style="536" customWidth="1"/>
    <col min="3351" max="3605" width="9.109375" style="536"/>
    <col min="3606" max="3606" width="61" style="536" customWidth="1"/>
    <col min="3607" max="3861" width="9.109375" style="536"/>
    <col min="3862" max="3862" width="61" style="536" customWidth="1"/>
    <col min="3863" max="4117" width="9.109375" style="536"/>
    <col min="4118" max="4118" width="61" style="536" customWidth="1"/>
    <col min="4119" max="4373" width="9.109375" style="536"/>
    <col min="4374" max="4374" width="61" style="536" customWidth="1"/>
    <col min="4375" max="4629" width="9.109375" style="536"/>
    <col min="4630" max="4630" width="61" style="536" customWidth="1"/>
    <col min="4631" max="4885" width="9.109375" style="536"/>
    <col min="4886" max="4886" width="61" style="536" customWidth="1"/>
    <col min="4887" max="5141" width="9.109375" style="536"/>
    <col min="5142" max="5142" width="61" style="536" customWidth="1"/>
    <col min="5143" max="5397" width="9.109375" style="536"/>
    <col min="5398" max="5398" width="61" style="536" customWidth="1"/>
    <col min="5399" max="5653" width="9.109375" style="536"/>
    <col min="5654" max="5654" width="61" style="536" customWidth="1"/>
    <col min="5655" max="5909" width="9.109375" style="536"/>
    <col min="5910" max="5910" width="61" style="536" customWidth="1"/>
    <col min="5911" max="6165" width="9.109375" style="536"/>
    <col min="6166" max="6166" width="61" style="536" customWidth="1"/>
    <col min="6167" max="6421" width="9.109375" style="536"/>
    <col min="6422" max="6422" width="61" style="536" customWidth="1"/>
    <col min="6423" max="6677" width="9.109375" style="536"/>
    <col min="6678" max="6678" width="61" style="536" customWidth="1"/>
    <col min="6679" max="6933" width="9.109375" style="536"/>
    <col min="6934" max="6934" width="61" style="536" customWidth="1"/>
    <col min="6935" max="7189" width="9.109375" style="536"/>
    <col min="7190" max="7190" width="61" style="536" customWidth="1"/>
    <col min="7191" max="7445" width="9.109375" style="536"/>
    <col min="7446" max="7446" width="61" style="536" customWidth="1"/>
    <col min="7447" max="7701" width="9.109375" style="536"/>
    <col min="7702" max="7702" width="61" style="536" customWidth="1"/>
    <col min="7703" max="7957" width="9.109375" style="536"/>
    <col min="7958" max="7958" width="61" style="536" customWidth="1"/>
    <col min="7959" max="8213" width="9.109375" style="536"/>
    <col min="8214" max="8214" width="61" style="536" customWidth="1"/>
    <col min="8215" max="8469" width="9.109375" style="536"/>
    <col min="8470" max="8470" width="61" style="536" customWidth="1"/>
    <col min="8471" max="8725" width="9.109375" style="536"/>
    <col min="8726" max="8726" width="61" style="536" customWidth="1"/>
    <col min="8727" max="8981" width="9.109375" style="536"/>
    <col min="8982" max="8982" width="61" style="536" customWidth="1"/>
    <col min="8983" max="9237" width="9.109375" style="536"/>
    <col min="9238" max="9238" width="61" style="536" customWidth="1"/>
    <col min="9239" max="9493" width="9.109375" style="536"/>
    <col min="9494" max="9494" width="61" style="536" customWidth="1"/>
    <col min="9495" max="9749" width="9.109375" style="536"/>
    <col min="9750" max="9750" width="61" style="536" customWidth="1"/>
    <col min="9751" max="10005" width="9.109375" style="536"/>
    <col min="10006" max="10006" width="61" style="536" customWidth="1"/>
    <col min="10007" max="10261" width="9.109375" style="536"/>
    <col min="10262" max="10262" width="61" style="536" customWidth="1"/>
    <col min="10263" max="10517" width="9.109375" style="536"/>
    <col min="10518" max="10518" width="61" style="536" customWidth="1"/>
    <col min="10519" max="10773" width="9.109375" style="536"/>
    <col min="10774" max="10774" width="61" style="536" customWidth="1"/>
    <col min="10775" max="11029" width="9.109375" style="536"/>
    <col min="11030" max="11030" width="61" style="536" customWidth="1"/>
    <col min="11031" max="11285" width="9.109375" style="536"/>
    <col min="11286" max="11286" width="61" style="536" customWidth="1"/>
    <col min="11287" max="11541" width="9.109375" style="536"/>
    <col min="11542" max="11542" width="61" style="536" customWidth="1"/>
    <col min="11543" max="11797" width="9.109375" style="536"/>
    <col min="11798" max="11798" width="61" style="536" customWidth="1"/>
    <col min="11799" max="12053" width="9.109375" style="536"/>
    <col min="12054" max="12054" width="61" style="536" customWidth="1"/>
    <col min="12055" max="12309" width="9.109375" style="536"/>
    <col min="12310" max="12310" width="61" style="536" customWidth="1"/>
    <col min="12311" max="12565" width="9.109375" style="536"/>
    <col min="12566" max="12566" width="61" style="536" customWidth="1"/>
    <col min="12567" max="12821" width="9.109375" style="536"/>
    <col min="12822" max="12822" width="61" style="536" customWidth="1"/>
    <col min="12823" max="13077" width="9.109375" style="536"/>
    <col min="13078" max="13078" width="61" style="536" customWidth="1"/>
    <col min="13079" max="13333" width="9.109375" style="536"/>
    <col min="13334" max="13334" width="61" style="536" customWidth="1"/>
    <col min="13335" max="13589" width="9.109375" style="536"/>
    <col min="13590" max="13590" width="61" style="536" customWidth="1"/>
    <col min="13591" max="13845" width="9.109375" style="536"/>
    <col min="13846" max="13846" width="61" style="536" customWidth="1"/>
    <col min="13847" max="14101" width="9.109375" style="536"/>
    <col min="14102" max="14102" width="61" style="536" customWidth="1"/>
    <col min="14103" max="14357" width="9.109375" style="536"/>
    <col min="14358" max="14358" width="61" style="536" customWidth="1"/>
    <col min="14359" max="14613" width="9.109375" style="536"/>
    <col min="14614" max="14614" width="61" style="536" customWidth="1"/>
    <col min="14615" max="14869" width="9.109375" style="536"/>
    <col min="14870" max="14870" width="61" style="536" customWidth="1"/>
    <col min="14871" max="15125" width="9.109375" style="536"/>
    <col min="15126" max="15126" width="61" style="536" customWidth="1"/>
    <col min="15127" max="15381" width="9.109375" style="536"/>
    <col min="15382" max="15382" width="61" style="536" customWidth="1"/>
    <col min="15383" max="15637" width="9.109375" style="536"/>
    <col min="15638" max="15638" width="61" style="536" customWidth="1"/>
    <col min="15639" max="15893" width="9.109375" style="536"/>
    <col min="15894" max="15894" width="61" style="536" customWidth="1"/>
    <col min="15895" max="16149" width="9.109375" style="536"/>
    <col min="16150" max="16150" width="61" style="536" customWidth="1"/>
    <col min="16151" max="16384" width="9.109375" style="536"/>
  </cols>
  <sheetData/>
  <pageMargins left="0.7" right="0.7" top="0.75" bottom="0.75" header="0.3" footer="0.3"/>
  <pageSetup scale="47" orientation="landscape" r:id="rId1"/>
  <headerFooter>
    <oddFooter>&amp;C&amp;P</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7" zoomScale="85" workbookViewId="0">
      <selection activeCell="A49" sqref="A49:B49"/>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476</v>
      </c>
      <c r="B4" s="1101"/>
    </row>
    <row r="5" spans="1:2" ht="12.75" customHeight="1" x14ac:dyDescent="0.3">
      <c r="A5" s="73"/>
      <c r="B5" s="74"/>
    </row>
    <row r="6" spans="1:2" x14ac:dyDescent="0.3">
      <c r="A6" s="1102" t="s">
        <v>471</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477</v>
      </c>
      <c r="B11" s="1099"/>
    </row>
    <row r="12" spans="1:2" x14ac:dyDescent="0.3">
      <c r="A12" s="503" t="s">
        <v>478</v>
      </c>
      <c r="B12" s="503"/>
    </row>
    <row r="13" spans="1:2" x14ac:dyDescent="0.3">
      <c r="A13" s="503"/>
      <c r="B13" s="503"/>
    </row>
    <row r="14" spans="1:2" x14ac:dyDescent="0.3">
      <c r="A14" s="503" t="s">
        <v>2</v>
      </c>
      <c r="B14" s="503"/>
    </row>
    <row r="15" spans="1:2" x14ac:dyDescent="0.3">
      <c r="A15" s="503" t="s">
        <v>2</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v>200000</v>
      </c>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200000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410" t="s">
        <v>19</v>
      </c>
      <c r="B42" s="411"/>
    </row>
    <row r="43" spans="1:2" x14ac:dyDescent="0.3">
      <c r="A43" s="123" t="s">
        <v>120</v>
      </c>
      <c r="B43" s="411"/>
    </row>
    <row r="44" spans="1:2" x14ac:dyDescent="0.3">
      <c r="A44" s="123" t="s">
        <v>121</v>
      </c>
      <c r="B44" s="411" t="s">
        <v>2</v>
      </c>
    </row>
    <row r="45" spans="1:2" x14ac:dyDescent="0.3">
      <c r="A45" s="59" t="s">
        <v>122</v>
      </c>
      <c r="B45" s="411"/>
    </row>
    <row r="46" spans="1:2" x14ac:dyDescent="0.3">
      <c r="A46" s="59" t="s">
        <v>123</v>
      </c>
      <c r="B46" s="411"/>
    </row>
    <row r="47" spans="1:2" x14ac:dyDescent="0.3">
      <c r="A47" s="59" t="s">
        <v>124</v>
      </c>
      <c r="B47" s="411"/>
    </row>
    <row r="48" spans="1:2" x14ac:dyDescent="0.3">
      <c r="A48" s="59" t="s">
        <v>136</v>
      </c>
      <c r="B48" s="411"/>
    </row>
    <row r="49" spans="1:2" ht="16.2" thickBot="1" x14ac:dyDescent="0.35">
      <c r="A49" s="921" t="s">
        <v>325</v>
      </c>
      <c r="B49" s="1007">
        <v>200000</v>
      </c>
    </row>
    <row r="50" spans="1:2" ht="16.8" thickTop="1" thickBot="1" x14ac:dyDescent="0.35">
      <c r="A50" s="85" t="s">
        <v>11</v>
      </c>
      <c r="B50" s="86">
        <f>SUM(B43:B49)</f>
        <v>200000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7" zoomScale="85" workbookViewId="0">
      <selection activeCell="A42" sqref="A42:B50"/>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495</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496</v>
      </c>
      <c r="B11" s="1099"/>
    </row>
    <row r="12" spans="1:2" x14ac:dyDescent="0.3">
      <c r="A12" s="503" t="s">
        <v>497</v>
      </c>
      <c r="B12" s="503"/>
    </row>
    <row r="13" spans="1:2" x14ac:dyDescent="0.3">
      <c r="A13" s="503" t="s">
        <v>498</v>
      </c>
      <c r="B13" s="503"/>
    </row>
    <row r="14" spans="1:2" x14ac:dyDescent="0.3">
      <c r="A14" s="503" t="s">
        <v>499</v>
      </c>
      <c r="B14" s="503"/>
    </row>
    <row r="15" spans="1:2" x14ac:dyDescent="0.3">
      <c r="A15" s="503"/>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v>100000</v>
      </c>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100000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410" t="s">
        <v>19</v>
      </c>
      <c r="B42" s="411"/>
    </row>
    <row r="43" spans="1:2" x14ac:dyDescent="0.3">
      <c r="A43" s="123" t="s">
        <v>120</v>
      </c>
      <c r="B43" s="411"/>
    </row>
    <row r="44" spans="1:2" x14ac:dyDescent="0.3">
      <c r="A44" s="123" t="s">
        <v>121</v>
      </c>
      <c r="B44" s="411" t="s">
        <v>2</v>
      </c>
    </row>
    <row r="45" spans="1:2" x14ac:dyDescent="0.3">
      <c r="A45" s="59" t="s">
        <v>122</v>
      </c>
      <c r="B45" s="411"/>
    </row>
    <row r="46" spans="1:2" x14ac:dyDescent="0.3">
      <c r="A46" s="59" t="s">
        <v>123</v>
      </c>
      <c r="B46" s="411"/>
    </row>
    <row r="47" spans="1:2" x14ac:dyDescent="0.3">
      <c r="A47" s="59" t="s">
        <v>124</v>
      </c>
      <c r="B47" s="411">
        <v>100000</v>
      </c>
    </row>
    <row r="48" spans="1:2" x14ac:dyDescent="0.3">
      <c r="A48" s="59" t="s">
        <v>136</v>
      </c>
      <c r="B48" s="411"/>
    </row>
    <row r="49" spans="1:2" ht="16.2" thickBot="1" x14ac:dyDescent="0.35">
      <c r="A49" s="921" t="s">
        <v>325</v>
      </c>
      <c r="B49" s="907">
        <v>0</v>
      </c>
    </row>
    <row r="50" spans="1:2" ht="16.8" thickTop="1" thickBot="1" x14ac:dyDescent="0.35">
      <c r="A50" s="85" t="s">
        <v>11</v>
      </c>
      <c r="B50" s="86">
        <f>SUM(B43:B47)</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4" zoomScale="85" workbookViewId="0">
      <selection activeCell="A42" sqref="A42:B50"/>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492</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493</v>
      </c>
      <c r="B11" s="1099"/>
    </row>
    <row r="12" spans="1:2" x14ac:dyDescent="0.3">
      <c r="A12" s="503" t="s">
        <v>494</v>
      </c>
      <c r="B12" s="503"/>
    </row>
    <row r="13" spans="1:2" x14ac:dyDescent="0.3">
      <c r="A13" s="503" t="s">
        <v>2</v>
      </c>
      <c r="B13" s="503"/>
    </row>
    <row r="14" spans="1:2" x14ac:dyDescent="0.3">
      <c r="A14" s="503" t="s">
        <v>2</v>
      </c>
      <c r="B14" s="503"/>
    </row>
    <row r="15" spans="1:2" x14ac:dyDescent="0.3">
      <c r="A15" s="503"/>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v>100000</v>
      </c>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100000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410" t="s">
        <v>19</v>
      </c>
      <c r="B42" s="411"/>
    </row>
    <row r="43" spans="1:2" x14ac:dyDescent="0.3">
      <c r="A43" s="123" t="s">
        <v>120</v>
      </c>
      <c r="B43" s="411"/>
    </row>
    <row r="44" spans="1:2" x14ac:dyDescent="0.3">
      <c r="A44" s="123" t="s">
        <v>121</v>
      </c>
      <c r="B44" s="411" t="s">
        <v>2</v>
      </c>
    </row>
    <row r="45" spans="1:2" x14ac:dyDescent="0.3">
      <c r="A45" s="59" t="s">
        <v>122</v>
      </c>
      <c r="B45" s="411"/>
    </row>
    <row r="46" spans="1:2" x14ac:dyDescent="0.3">
      <c r="A46" s="59" t="s">
        <v>123</v>
      </c>
      <c r="B46" s="411"/>
    </row>
    <row r="47" spans="1:2" x14ac:dyDescent="0.3">
      <c r="A47" s="59" t="s">
        <v>124</v>
      </c>
      <c r="B47" s="411">
        <v>100000</v>
      </c>
    </row>
    <row r="48" spans="1:2" x14ac:dyDescent="0.3">
      <c r="A48" s="59" t="s">
        <v>136</v>
      </c>
      <c r="B48" s="411"/>
    </row>
    <row r="49" spans="1:2" ht="16.2" thickBot="1" x14ac:dyDescent="0.35">
      <c r="A49" s="921" t="s">
        <v>325</v>
      </c>
      <c r="B49" s="907">
        <v>0</v>
      </c>
    </row>
    <row r="50" spans="1:2" ht="16.8" thickTop="1" thickBot="1" x14ac:dyDescent="0.35">
      <c r="A50" s="85" t="s">
        <v>11</v>
      </c>
      <c r="B50" s="86">
        <f>SUM(B43:B47)</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4" zoomScale="85" workbookViewId="0">
      <selection activeCell="A42" sqref="A42:B50"/>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483</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484</v>
      </c>
      <c r="B11" s="1099"/>
    </row>
    <row r="12" spans="1:2" x14ac:dyDescent="0.3">
      <c r="A12" s="503" t="s">
        <v>485</v>
      </c>
      <c r="B12" s="503"/>
    </row>
    <row r="13" spans="1:2" x14ac:dyDescent="0.3">
      <c r="A13" s="503" t="s">
        <v>486</v>
      </c>
      <c r="B13" s="503"/>
    </row>
    <row r="14" spans="1:2" x14ac:dyDescent="0.3">
      <c r="A14" s="503" t="s">
        <v>487</v>
      </c>
      <c r="B14" s="503"/>
    </row>
    <row r="15" spans="1:2" x14ac:dyDescent="0.3">
      <c r="A15" s="503"/>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v>100000</v>
      </c>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100000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410" t="s">
        <v>19</v>
      </c>
      <c r="B42" s="411"/>
    </row>
    <row r="43" spans="1:2" x14ac:dyDescent="0.3">
      <c r="A43" s="123" t="s">
        <v>120</v>
      </c>
      <c r="B43" s="411"/>
    </row>
    <row r="44" spans="1:2" x14ac:dyDescent="0.3">
      <c r="A44" s="123" t="s">
        <v>121</v>
      </c>
      <c r="B44" s="411" t="s">
        <v>2</v>
      </c>
    </row>
    <row r="45" spans="1:2" x14ac:dyDescent="0.3">
      <c r="A45" s="59" t="s">
        <v>122</v>
      </c>
      <c r="B45" s="411"/>
    </row>
    <row r="46" spans="1:2" x14ac:dyDescent="0.3">
      <c r="A46" s="59" t="s">
        <v>123</v>
      </c>
      <c r="B46" s="411">
        <v>100000</v>
      </c>
    </row>
    <row r="47" spans="1:2" x14ac:dyDescent="0.3">
      <c r="A47" s="59" t="s">
        <v>124</v>
      </c>
      <c r="B47" s="411"/>
    </row>
    <row r="48" spans="1:2" x14ac:dyDescent="0.3">
      <c r="A48" s="59" t="s">
        <v>136</v>
      </c>
      <c r="B48" s="411"/>
    </row>
    <row r="49" spans="1:2" ht="16.2" thickBot="1" x14ac:dyDescent="0.35">
      <c r="A49" s="921" t="s">
        <v>325</v>
      </c>
      <c r="B49" s="907"/>
    </row>
    <row r="50" spans="1:2" ht="16.8" thickTop="1" thickBot="1" x14ac:dyDescent="0.35">
      <c r="A50" s="85" t="s">
        <v>11</v>
      </c>
      <c r="B50" s="86">
        <f>SUM(B43:B47)</f>
        <v>100000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85" workbookViewId="0">
      <selection activeCell="B51" sqref="B51"/>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479</v>
      </c>
      <c r="B4" s="1101"/>
    </row>
    <row r="5" spans="1:2" ht="12.75" customHeight="1" x14ac:dyDescent="0.3">
      <c r="A5" s="73"/>
      <c r="B5" s="74"/>
    </row>
    <row r="6" spans="1:2" x14ac:dyDescent="0.3">
      <c r="A6" s="1102" t="s">
        <v>471</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480</v>
      </c>
      <c r="B11" s="1099"/>
    </row>
    <row r="12" spans="1:2" x14ac:dyDescent="0.3">
      <c r="A12" s="503" t="s">
        <v>2</v>
      </c>
      <c r="B12" s="503"/>
    </row>
    <row r="13" spans="1:2" x14ac:dyDescent="0.3">
      <c r="A13" s="503"/>
      <c r="B13" s="503"/>
    </row>
    <row r="14" spans="1:2" x14ac:dyDescent="0.3">
      <c r="A14" s="503" t="s">
        <v>481</v>
      </c>
      <c r="B14" s="503"/>
    </row>
    <row r="15" spans="1:2" x14ac:dyDescent="0.3">
      <c r="A15" s="503" t="s">
        <v>482</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v>6000000</v>
      </c>
    </row>
    <row r="32" spans="1:4" ht="16.2" thickBot="1" x14ac:dyDescent="0.35">
      <c r="A32" s="82" t="s">
        <v>10</v>
      </c>
      <c r="B32" s="88"/>
    </row>
    <row r="33" spans="1:2" s="80" customFormat="1" ht="16.8" thickTop="1" thickBot="1" x14ac:dyDescent="0.35">
      <c r="A33" s="89" t="s">
        <v>11</v>
      </c>
      <c r="B33" s="90">
        <f>SUM(B26:B32)</f>
        <v>6000000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410" t="s">
        <v>19</v>
      </c>
      <c r="B42" s="411"/>
    </row>
    <row r="43" spans="1:2" x14ac:dyDescent="0.3">
      <c r="A43" s="123" t="s">
        <v>120</v>
      </c>
      <c r="B43" s="411"/>
    </row>
    <row r="44" spans="1:2" x14ac:dyDescent="0.3">
      <c r="A44" s="123" t="s">
        <v>121</v>
      </c>
      <c r="B44" s="411" t="s">
        <v>2</v>
      </c>
    </row>
    <row r="45" spans="1:2" x14ac:dyDescent="0.3">
      <c r="A45" s="59" t="s">
        <v>122</v>
      </c>
      <c r="B45" s="411"/>
    </row>
    <row r="46" spans="1:2" x14ac:dyDescent="0.3">
      <c r="A46" s="59" t="s">
        <v>123</v>
      </c>
      <c r="B46" s="411"/>
    </row>
    <row r="47" spans="1:2" x14ac:dyDescent="0.3">
      <c r="A47" s="59" t="s">
        <v>124</v>
      </c>
      <c r="B47" s="411"/>
    </row>
    <row r="48" spans="1:2" x14ac:dyDescent="0.3">
      <c r="A48" s="59" t="s">
        <v>136</v>
      </c>
      <c r="B48" s="411"/>
    </row>
    <row r="49" spans="1:2" ht="16.2" thickBot="1" x14ac:dyDescent="0.35">
      <c r="A49" s="921" t="s">
        <v>325</v>
      </c>
      <c r="B49" s="907">
        <v>6000000</v>
      </c>
    </row>
    <row r="50" spans="1:2" ht="16.8" thickTop="1" thickBot="1" x14ac:dyDescent="0.35">
      <c r="A50" s="85" t="s">
        <v>11</v>
      </c>
      <c r="B50" s="86">
        <f>SUM(B43:B49)</f>
        <v>6000000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4" zoomScale="85" workbookViewId="0">
      <selection activeCell="A39" sqref="A39:A45"/>
    </sheetView>
  </sheetViews>
  <sheetFormatPr defaultColWidth="8" defaultRowHeight="15.6" x14ac:dyDescent="0.3"/>
  <cols>
    <col min="1" max="1" width="68.6640625" style="94" customWidth="1"/>
    <col min="2" max="2" width="12" style="116" customWidth="1"/>
    <col min="3" max="16384" width="8" style="94"/>
  </cols>
  <sheetData>
    <row r="1" spans="1:2" x14ac:dyDescent="0.3">
      <c r="A1" s="1112" t="s">
        <v>0</v>
      </c>
      <c r="B1" s="1112"/>
    </row>
    <row r="2" spans="1:2" x14ac:dyDescent="0.3">
      <c r="A2" s="1112" t="s">
        <v>1</v>
      </c>
      <c r="B2" s="1112"/>
    </row>
    <row r="3" spans="1:2" ht="12.75" customHeight="1" x14ac:dyDescent="0.3">
      <c r="A3" s="95"/>
      <c r="B3" s="96"/>
    </row>
    <row r="4" spans="1:2" s="97" customFormat="1" ht="17.25" customHeight="1" x14ac:dyDescent="0.3">
      <c r="A4" s="1113" t="s">
        <v>96</v>
      </c>
      <c r="B4" s="1114"/>
    </row>
    <row r="5" spans="1:2" ht="12.75" customHeight="1" x14ac:dyDescent="0.3">
      <c r="A5" s="98"/>
      <c r="B5" s="99"/>
    </row>
    <row r="6" spans="1:2" x14ac:dyDescent="0.3">
      <c r="A6" s="1115" t="s">
        <v>452</v>
      </c>
      <c r="B6" s="1115"/>
    </row>
    <row r="7" spans="1:2" x14ac:dyDescent="0.3">
      <c r="A7" s="511" t="s">
        <v>45</v>
      </c>
      <c r="B7" s="100"/>
    </row>
    <row r="8" spans="1:2" x14ac:dyDescent="0.3">
      <c r="A8" s="1115" t="s">
        <v>317</v>
      </c>
      <c r="B8" s="1115"/>
    </row>
    <row r="9" spans="1:2" x14ac:dyDescent="0.3">
      <c r="A9" s="1115"/>
      <c r="B9" s="1115"/>
    </row>
    <row r="10" spans="1:2" ht="12.75" customHeight="1" x14ac:dyDescent="0.3">
      <c r="A10" s="101"/>
      <c r="B10" s="102"/>
    </row>
    <row r="11" spans="1:2" x14ac:dyDescent="0.3">
      <c r="A11" s="1110" t="s">
        <v>40</v>
      </c>
      <c r="B11" s="1111"/>
    </row>
    <row r="12" spans="1:2" ht="12.75" customHeight="1" thickBot="1" x14ac:dyDescent="0.35">
      <c r="A12" s="103"/>
      <c r="B12" s="104"/>
    </row>
    <row r="13" spans="1:2" x14ac:dyDescent="0.3">
      <c r="A13" s="105" t="s">
        <v>16</v>
      </c>
      <c r="B13" s="106" t="s">
        <v>2</v>
      </c>
    </row>
    <row r="14" spans="1:2" x14ac:dyDescent="0.3">
      <c r="A14" s="94" t="s">
        <v>3</v>
      </c>
      <c r="B14" s="106"/>
    </row>
    <row r="15" spans="1:2" x14ac:dyDescent="0.3">
      <c r="A15" s="94" t="s">
        <v>41</v>
      </c>
      <c r="B15" s="106">
        <v>260000</v>
      </c>
    </row>
    <row r="16" spans="1:2" x14ac:dyDescent="0.3">
      <c r="A16" s="94" t="s">
        <v>5</v>
      </c>
      <c r="B16" s="106">
        <v>1040000</v>
      </c>
    </row>
    <row r="17" spans="1:4" ht="16.2" thickBot="1" x14ac:dyDescent="0.35">
      <c r="A17" s="107" t="s">
        <v>42</v>
      </c>
      <c r="B17" s="108"/>
    </row>
    <row r="18" spans="1:4" ht="16.2" thickTop="1" x14ac:dyDescent="0.3">
      <c r="A18" s="94" t="s">
        <v>6</v>
      </c>
      <c r="B18" s="109"/>
      <c r="D18" s="97"/>
    </row>
    <row r="19" spans="1:4" s="105" customFormat="1" ht="16.2" thickBot="1" x14ac:dyDescent="0.35">
      <c r="A19" s="110" t="s">
        <v>7</v>
      </c>
      <c r="B19" s="111">
        <f>SUM(B14:B17)-B18</f>
        <v>1300000</v>
      </c>
    </row>
    <row r="20" spans="1:4" ht="12.75" customHeight="1" x14ac:dyDescent="0.3">
      <c r="A20" s="98"/>
      <c r="B20" s="112"/>
    </row>
    <row r="21" spans="1:4" x14ac:dyDescent="0.3">
      <c r="A21" s="105" t="s">
        <v>17</v>
      </c>
      <c r="B21" s="106"/>
    </row>
    <row r="22" spans="1:4" x14ac:dyDescent="0.3">
      <c r="A22" s="94" t="s">
        <v>21</v>
      </c>
      <c r="B22" s="106"/>
    </row>
    <row r="23" spans="1:4" ht="16.5" customHeight="1" x14ac:dyDescent="0.3">
      <c r="A23" s="94" t="s">
        <v>22</v>
      </c>
      <c r="B23" s="106"/>
    </row>
    <row r="24" spans="1:4" x14ac:dyDescent="0.3">
      <c r="A24" s="94" t="s">
        <v>44</v>
      </c>
      <c r="B24" s="106"/>
    </row>
    <row r="25" spans="1:4" x14ac:dyDescent="0.3">
      <c r="A25" s="94" t="s">
        <v>8</v>
      </c>
      <c r="B25" s="106"/>
    </row>
    <row r="26" spans="1:4" x14ac:dyDescent="0.3">
      <c r="A26" s="94" t="s">
        <v>23</v>
      </c>
      <c r="B26" s="106">
        <v>1300000</v>
      </c>
    </row>
    <row r="27" spans="1:4" x14ac:dyDescent="0.3">
      <c r="A27" s="94" t="s">
        <v>9</v>
      </c>
      <c r="B27" s="106"/>
    </row>
    <row r="28" spans="1:4" ht="16.2" thickBot="1" x14ac:dyDescent="0.35">
      <c r="A28" s="107" t="s">
        <v>10</v>
      </c>
      <c r="B28" s="113"/>
    </row>
    <row r="29" spans="1:4" s="105" customFormat="1" ht="16.8" thickTop="1" thickBot="1" x14ac:dyDescent="0.35">
      <c r="A29" s="114" t="s">
        <v>11</v>
      </c>
      <c r="B29" s="115">
        <f>SUM(B22:B28)</f>
        <v>1300000</v>
      </c>
    </row>
    <row r="30" spans="1:4" ht="12.75" customHeight="1" x14ac:dyDescent="0.3">
      <c r="A30" s="98"/>
      <c r="B30" s="112"/>
    </row>
    <row r="31" spans="1:4" x14ac:dyDescent="0.3">
      <c r="A31" s="105" t="s">
        <v>18</v>
      </c>
      <c r="B31" s="106" t="s">
        <v>4</v>
      </c>
    </row>
    <row r="32" spans="1:4" x14ac:dyDescent="0.3">
      <c r="A32" s="94" t="s">
        <v>12</v>
      </c>
      <c r="B32" s="106"/>
    </row>
    <row r="33" spans="1:2" x14ac:dyDescent="0.3">
      <c r="A33" s="94" t="s">
        <v>13</v>
      </c>
      <c r="B33" s="106"/>
    </row>
    <row r="34" spans="1:2" x14ac:dyDescent="0.3">
      <c r="A34" s="94" t="s">
        <v>14</v>
      </c>
      <c r="B34" s="106"/>
    </row>
    <row r="35" spans="1:2" ht="16.2" thickBot="1" x14ac:dyDescent="0.35">
      <c r="A35" s="107" t="s">
        <v>15</v>
      </c>
      <c r="B35" s="113"/>
    </row>
    <row r="36" spans="1:2" s="105" customFormat="1" ht="16.8" thickTop="1" thickBot="1" x14ac:dyDescent="0.35">
      <c r="A36" s="114" t="s">
        <v>7</v>
      </c>
      <c r="B36" s="115">
        <f>SUM(B31:B35)</f>
        <v>0</v>
      </c>
    </row>
    <row r="37" spans="1:2" ht="12.75" customHeight="1" x14ac:dyDescent="0.3">
      <c r="A37" s="98"/>
      <c r="B37" s="112"/>
    </row>
    <row r="38" spans="1:2" x14ac:dyDescent="0.3">
      <c r="A38" s="122" t="s">
        <v>19</v>
      </c>
      <c r="B38" s="117"/>
    </row>
    <row r="39" spans="1:2" x14ac:dyDescent="0.3">
      <c r="A39" s="138" t="s">
        <v>121</v>
      </c>
      <c r="B39" s="93"/>
    </row>
    <row r="40" spans="1:2" x14ac:dyDescent="0.3">
      <c r="A40" s="139" t="s">
        <v>122</v>
      </c>
      <c r="B40" s="92"/>
    </row>
    <row r="41" spans="1:2" x14ac:dyDescent="0.3">
      <c r="A41" s="139" t="s">
        <v>123</v>
      </c>
      <c r="B41" s="81"/>
    </row>
    <row r="42" spans="1:2" x14ac:dyDescent="0.3">
      <c r="A42" s="139" t="s">
        <v>124</v>
      </c>
      <c r="B42" s="81"/>
    </row>
    <row r="43" spans="1:2" x14ac:dyDescent="0.3">
      <c r="A43" s="139" t="s">
        <v>136</v>
      </c>
      <c r="B43" s="93">
        <v>1300000</v>
      </c>
    </row>
    <row r="44" spans="1:2" x14ac:dyDescent="0.3">
      <c r="A44" s="91" t="s">
        <v>325</v>
      </c>
      <c r="B44" s="93"/>
    </row>
    <row r="45" spans="1:2" ht="16.2" thickBot="1" x14ac:dyDescent="0.35">
      <c r="A45" s="321" t="s">
        <v>444</v>
      </c>
      <c r="B45" s="81"/>
    </row>
    <row r="46" spans="1:2" ht="16.8" thickTop="1" thickBot="1" x14ac:dyDescent="0.35">
      <c r="A46" s="114" t="s">
        <v>11</v>
      </c>
      <c r="B46" s="115">
        <f>SUM(B39:B44)</f>
        <v>1300000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7" zoomScale="85" workbookViewId="0">
      <selection activeCell="A39" sqref="A39:A45"/>
    </sheetView>
  </sheetViews>
  <sheetFormatPr defaultColWidth="8" defaultRowHeight="15.6" x14ac:dyDescent="0.3"/>
  <cols>
    <col min="1" max="1" width="68.6640625" style="94" customWidth="1"/>
    <col min="2" max="2" width="12" style="116" customWidth="1"/>
    <col min="3" max="16384" width="8" style="94"/>
  </cols>
  <sheetData>
    <row r="1" spans="1:2" x14ac:dyDescent="0.3">
      <c r="A1" s="1112" t="s">
        <v>0</v>
      </c>
      <c r="B1" s="1112"/>
    </row>
    <row r="2" spans="1:2" x14ac:dyDescent="0.3">
      <c r="A2" s="1112" t="s">
        <v>1</v>
      </c>
      <c r="B2" s="1112"/>
    </row>
    <row r="3" spans="1:2" ht="12.75" customHeight="1" x14ac:dyDescent="0.3">
      <c r="A3" s="95"/>
      <c r="B3" s="96"/>
    </row>
    <row r="4" spans="1:2" s="97" customFormat="1" ht="17.25" customHeight="1" x14ac:dyDescent="0.3">
      <c r="A4" s="1113" t="s">
        <v>43</v>
      </c>
      <c r="B4" s="1114"/>
    </row>
    <row r="5" spans="1:2" ht="12.75" customHeight="1" x14ac:dyDescent="0.3">
      <c r="A5" s="98"/>
      <c r="B5" s="99"/>
    </row>
    <row r="6" spans="1:2" x14ac:dyDescent="0.3">
      <c r="A6" s="1115" t="s">
        <v>30</v>
      </c>
      <c r="B6" s="1115"/>
    </row>
    <row r="7" spans="1:2" x14ac:dyDescent="0.3">
      <c r="A7" s="511" t="s">
        <v>45</v>
      </c>
      <c r="B7" s="100"/>
    </row>
    <row r="8" spans="1:2" x14ac:dyDescent="0.3">
      <c r="A8" s="1115" t="s">
        <v>47</v>
      </c>
      <c r="B8" s="1115"/>
    </row>
    <row r="9" spans="1:2" x14ac:dyDescent="0.3">
      <c r="A9" s="1115" t="s">
        <v>46</v>
      </c>
      <c r="B9" s="1115"/>
    </row>
    <row r="10" spans="1:2" ht="12.75" customHeight="1" x14ac:dyDescent="0.3">
      <c r="A10" s="101"/>
      <c r="B10" s="102"/>
    </row>
    <row r="11" spans="1:2" x14ac:dyDescent="0.3">
      <c r="A11" s="1110" t="s">
        <v>40</v>
      </c>
      <c r="B11" s="1111"/>
    </row>
    <row r="12" spans="1:2" ht="12.75" customHeight="1" thickBot="1" x14ac:dyDescent="0.35">
      <c r="A12" s="103"/>
      <c r="B12" s="104"/>
    </row>
    <row r="13" spans="1:2" x14ac:dyDescent="0.3">
      <c r="A13" s="105" t="s">
        <v>16</v>
      </c>
      <c r="B13" s="106" t="s">
        <v>2</v>
      </c>
    </row>
    <row r="14" spans="1:2" x14ac:dyDescent="0.3">
      <c r="A14" s="94" t="s">
        <v>318</v>
      </c>
      <c r="B14" s="106">
        <v>500000</v>
      </c>
    </row>
    <row r="15" spans="1:2" x14ac:dyDescent="0.3">
      <c r="A15" s="94" t="s">
        <v>41</v>
      </c>
      <c r="B15" s="106">
        <v>975000</v>
      </c>
    </row>
    <row r="16" spans="1:2" x14ac:dyDescent="0.3">
      <c r="A16" s="94" t="s">
        <v>5</v>
      </c>
      <c r="B16" s="106">
        <v>10500000</v>
      </c>
    </row>
    <row r="17" spans="1:4" ht="16.2" thickBot="1" x14ac:dyDescent="0.35">
      <c r="A17" s="107" t="s">
        <v>42</v>
      </c>
      <c r="B17" s="108">
        <v>625000</v>
      </c>
    </row>
    <row r="18" spans="1:4" ht="16.2" thickTop="1" x14ac:dyDescent="0.3">
      <c r="A18" s="94" t="s">
        <v>6</v>
      </c>
      <c r="B18" s="109"/>
      <c r="D18" s="97"/>
    </row>
    <row r="19" spans="1:4" s="105" customFormat="1" ht="16.2" thickBot="1" x14ac:dyDescent="0.35">
      <c r="A19" s="110" t="s">
        <v>7</v>
      </c>
      <c r="B19" s="111">
        <f>SUM(B14:B17)-B18</f>
        <v>12600000</v>
      </c>
    </row>
    <row r="20" spans="1:4" ht="12.75" customHeight="1" x14ac:dyDescent="0.3">
      <c r="A20" s="98"/>
      <c r="B20" s="112"/>
    </row>
    <row r="21" spans="1:4" x14ac:dyDescent="0.3">
      <c r="A21" s="105" t="s">
        <v>17</v>
      </c>
      <c r="B21" s="106"/>
    </row>
    <row r="22" spans="1:4" x14ac:dyDescent="0.3">
      <c r="A22" s="94" t="s">
        <v>21</v>
      </c>
      <c r="B22" s="106"/>
    </row>
    <row r="23" spans="1:4" ht="16.5" customHeight="1" x14ac:dyDescent="0.3">
      <c r="A23" s="94" t="s">
        <v>22</v>
      </c>
      <c r="B23" s="106"/>
    </row>
    <row r="24" spans="1:4" x14ac:dyDescent="0.3">
      <c r="A24" s="94" t="s">
        <v>44</v>
      </c>
      <c r="B24" s="106">
        <v>12600000</v>
      </c>
    </row>
    <row r="25" spans="1:4" x14ac:dyDescent="0.3">
      <c r="A25" s="94" t="s">
        <v>8</v>
      </c>
      <c r="B25" s="106"/>
    </row>
    <row r="26" spans="1:4" x14ac:dyDescent="0.3">
      <c r="A26" s="94" t="s">
        <v>23</v>
      </c>
      <c r="B26" s="106"/>
    </row>
    <row r="27" spans="1:4" x14ac:dyDescent="0.3">
      <c r="A27" s="94" t="s">
        <v>9</v>
      </c>
      <c r="B27" s="106"/>
    </row>
    <row r="28" spans="1:4" ht="16.2" thickBot="1" x14ac:dyDescent="0.35">
      <c r="A28" s="107" t="s">
        <v>10</v>
      </c>
      <c r="B28" s="113"/>
    </row>
    <row r="29" spans="1:4" s="105" customFormat="1" ht="16.8" thickTop="1" thickBot="1" x14ac:dyDescent="0.35">
      <c r="A29" s="114" t="s">
        <v>11</v>
      </c>
      <c r="B29" s="115">
        <v>12600000</v>
      </c>
    </row>
    <row r="30" spans="1:4" ht="12.75" customHeight="1" x14ac:dyDescent="0.3">
      <c r="A30" s="98"/>
      <c r="B30" s="112"/>
    </row>
    <row r="31" spans="1:4" x14ac:dyDescent="0.3">
      <c r="A31" s="105" t="s">
        <v>18</v>
      </c>
      <c r="B31" s="106" t="s">
        <v>4</v>
      </c>
    </row>
    <row r="32" spans="1:4" x14ac:dyDescent="0.3">
      <c r="A32" s="94" t="s">
        <v>12</v>
      </c>
      <c r="B32" s="106">
        <v>0</v>
      </c>
    </row>
    <row r="33" spans="1:2" x14ac:dyDescent="0.3">
      <c r="A33" s="94" t="s">
        <v>13</v>
      </c>
      <c r="B33" s="106">
        <v>-10000</v>
      </c>
    </row>
    <row r="34" spans="1:2" x14ac:dyDescent="0.3">
      <c r="A34" s="94" t="s">
        <v>14</v>
      </c>
      <c r="B34" s="106">
        <v>0</v>
      </c>
    </row>
    <row r="35" spans="1:2" ht="16.2" thickBot="1" x14ac:dyDescent="0.35">
      <c r="A35" s="107" t="s">
        <v>15</v>
      </c>
      <c r="B35" s="113">
        <v>-50000</v>
      </c>
    </row>
    <row r="36" spans="1:2" s="105" customFormat="1" ht="16.8" thickTop="1" thickBot="1" x14ac:dyDescent="0.35">
      <c r="A36" s="114" t="s">
        <v>7</v>
      </c>
      <c r="B36" s="115">
        <f>SUM(B31:B35)</f>
        <v>-60000</v>
      </c>
    </row>
    <row r="37" spans="1:2" ht="12.75" customHeight="1" x14ac:dyDescent="0.3">
      <c r="A37" s="121"/>
      <c r="B37" s="99"/>
    </row>
    <row r="38" spans="1:2" x14ac:dyDescent="0.3">
      <c r="A38" s="122" t="s">
        <v>19</v>
      </c>
      <c r="B38" s="117"/>
    </row>
    <row r="39" spans="1:2" x14ac:dyDescent="0.3">
      <c r="A39" s="138" t="s">
        <v>121</v>
      </c>
      <c r="B39" s="117"/>
    </row>
    <row r="40" spans="1:2" x14ac:dyDescent="0.3">
      <c r="A40" s="139" t="s">
        <v>122</v>
      </c>
      <c r="B40" s="117"/>
    </row>
    <row r="41" spans="1:2" x14ac:dyDescent="0.3">
      <c r="A41" s="139" t="s">
        <v>123</v>
      </c>
      <c r="B41" s="116">
        <v>12600000</v>
      </c>
    </row>
    <row r="42" spans="1:2" x14ac:dyDescent="0.3">
      <c r="A42" s="139" t="s">
        <v>124</v>
      </c>
      <c r="B42" s="117"/>
    </row>
    <row r="43" spans="1:2" x14ac:dyDescent="0.3">
      <c r="A43" s="139" t="s">
        <v>136</v>
      </c>
      <c r="B43" s="117"/>
    </row>
    <row r="44" spans="1:2" x14ac:dyDescent="0.3">
      <c r="A44" s="91" t="s">
        <v>325</v>
      </c>
      <c r="B44" s="117"/>
    </row>
    <row r="45" spans="1:2" ht="16.2" thickBot="1" x14ac:dyDescent="0.35">
      <c r="A45" s="321" t="s">
        <v>444</v>
      </c>
      <c r="B45" s="117"/>
    </row>
    <row r="46" spans="1:2" ht="16.8" thickTop="1" thickBot="1" x14ac:dyDescent="0.35">
      <c r="A46" s="114" t="s">
        <v>11</v>
      </c>
      <c r="B46" s="115">
        <f>SUM(B39:B45)</f>
        <v>12600000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4" zoomScale="85" workbookViewId="0">
      <selection activeCell="H27" sqref="H27"/>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364</v>
      </c>
      <c r="B4" s="1101"/>
    </row>
    <row r="5" spans="1:2" ht="12.75" customHeight="1" x14ac:dyDescent="0.3">
      <c r="A5" s="73"/>
      <c r="B5" s="74"/>
    </row>
    <row r="6" spans="1:2" x14ac:dyDescent="0.3">
      <c r="A6" s="1102" t="s">
        <v>27</v>
      </c>
      <c r="B6" s="1102"/>
    </row>
    <row r="7" spans="1:2" x14ac:dyDescent="0.3">
      <c r="A7" s="467"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365</v>
      </c>
      <c r="B11" s="1099"/>
    </row>
    <row r="12" spans="1:2" ht="12.75" customHeight="1" thickBot="1" x14ac:dyDescent="0.35">
      <c r="A12" s="78"/>
      <c r="B12" s="79"/>
    </row>
    <row r="13" spans="1:2" x14ac:dyDescent="0.3">
      <c r="A13" s="80" t="s">
        <v>16</v>
      </c>
      <c r="B13" s="81" t="s">
        <v>2</v>
      </c>
    </row>
    <row r="14" spans="1:2" x14ac:dyDescent="0.3">
      <c r="A14" s="69" t="s">
        <v>3</v>
      </c>
      <c r="B14" s="81" t="s">
        <v>2</v>
      </c>
    </row>
    <row r="15" spans="1:2" x14ac:dyDescent="0.3">
      <c r="B15" s="81"/>
    </row>
    <row r="16" spans="1:2" x14ac:dyDescent="0.3">
      <c r="A16" s="69" t="s">
        <v>5</v>
      </c>
      <c r="B16" s="81"/>
    </row>
    <row r="17" spans="1:4" ht="16.2" thickBot="1" x14ac:dyDescent="0.35">
      <c r="A17" s="82" t="s">
        <v>26</v>
      </c>
      <c r="B17" s="83"/>
    </row>
    <row r="18" spans="1:4" ht="16.2" thickTop="1" x14ac:dyDescent="0.3">
      <c r="A18" s="69" t="s">
        <v>6</v>
      </c>
      <c r="B18" s="84"/>
      <c r="D18" s="72"/>
    </row>
    <row r="19" spans="1:4" s="80" customFormat="1" ht="16.2" thickBot="1" x14ac:dyDescent="0.35">
      <c r="A19" s="85" t="s">
        <v>7</v>
      </c>
      <c r="B19" s="86">
        <f>SUM(B13:B17)-(B18)</f>
        <v>0</v>
      </c>
    </row>
    <row r="20" spans="1:4" ht="12.75" customHeight="1" x14ac:dyDescent="0.3">
      <c r="A20" s="73"/>
      <c r="B20" s="87"/>
    </row>
    <row r="21" spans="1:4" x14ac:dyDescent="0.3">
      <c r="A21" s="80" t="s">
        <v>17</v>
      </c>
      <c r="B21" s="81"/>
    </row>
    <row r="22" spans="1:4" x14ac:dyDescent="0.3">
      <c r="A22" s="69" t="s">
        <v>137</v>
      </c>
      <c r="B22" s="81"/>
    </row>
    <row r="23" spans="1:4" ht="16.5" customHeight="1" x14ac:dyDescent="0.3">
      <c r="A23" s="69" t="s">
        <v>22</v>
      </c>
      <c r="B23" s="81"/>
    </row>
    <row r="24" spans="1:4" x14ac:dyDescent="0.3">
      <c r="A24" s="69" t="s">
        <v>20</v>
      </c>
      <c r="B24" s="81"/>
    </row>
    <row r="25" spans="1:4" x14ac:dyDescent="0.3">
      <c r="A25" s="69" t="s">
        <v>8</v>
      </c>
      <c r="B25" s="81"/>
    </row>
    <row r="26" spans="1:4" x14ac:dyDescent="0.3">
      <c r="A26" s="69" t="s">
        <v>138</v>
      </c>
      <c r="B26" s="81"/>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0</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73"/>
      <c r="B37" s="87"/>
    </row>
    <row r="38" spans="1:2" ht="15" customHeight="1" x14ac:dyDescent="0.3">
      <c r="A38" s="80" t="s">
        <v>19</v>
      </c>
      <c r="B38" s="81"/>
    </row>
    <row r="39" spans="1:2" x14ac:dyDescent="0.3">
      <c r="A39" s="137" t="s">
        <v>120</v>
      </c>
      <c r="B39" s="93"/>
    </row>
    <row r="40" spans="1:2" x14ac:dyDescent="0.3">
      <c r="A40" s="138" t="s">
        <v>121</v>
      </c>
      <c r="B40" s="93" t="s">
        <v>2</v>
      </c>
    </row>
    <row r="41" spans="1:2" x14ac:dyDescent="0.3">
      <c r="A41" s="139" t="s">
        <v>122</v>
      </c>
      <c r="B41" s="93"/>
    </row>
    <row r="42" spans="1:2" x14ac:dyDescent="0.3">
      <c r="A42" s="139" t="s">
        <v>123</v>
      </c>
      <c r="B42" s="93"/>
    </row>
    <row r="43" spans="1:2" x14ac:dyDescent="0.3">
      <c r="A43" s="139" t="s">
        <v>124</v>
      </c>
      <c r="B43" s="93"/>
    </row>
    <row r="44" spans="1:2" x14ac:dyDescent="0.3">
      <c r="A44" s="139" t="s">
        <v>136</v>
      </c>
      <c r="B44" s="93"/>
    </row>
    <row r="45" spans="1:2" ht="16.2" thickBot="1" x14ac:dyDescent="0.35">
      <c r="A45" s="140" t="s">
        <v>366</v>
      </c>
      <c r="B45" s="93"/>
    </row>
    <row r="46" spans="1:2" ht="16.8" thickTop="1" thickBot="1" x14ac:dyDescent="0.35">
      <c r="A46" s="85" t="s">
        <v>11</v>
      </c>
      <c r="B46" s="90">
        <f>SUM(B39:B43)</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Normal="100" workbookViewId="0">
      <selection activeCell="A39" sqref="A39:A45"/>
    </sheetView>
  </sheetViews>
  <sheetFormatPr defaultColWidth="8" defaultRowHeight="15.6" x14ac:dyDescent="0.3"/>
  <cols>
    <col min="1" max="1" width="68.6640625" style="94" customWidth="1"/>
    <col min="2" max="2" width="12" style="116" customWidth="1"/>
    <col min="3" max="16384" width="8" style="94"/>
  </cols>
  <sheetData>
    <row r="1" spans="1:2" x14ac:dyDescent="0.3">
      <c r="A1" s="1112" t="s">
        <v>0</v>
      </c>
      <c r="B1" s="1112"/>
    </row>
    <row r="2" spans="1:2" x14ac:dyDescent="0.3">
      <c r="A2" s="1112" t="s">
        <v>1</v>
      </c>
      <c r="B2" s="1112"/>
    </row>
    <row r="3" spans="1:2" ht="12.75" customHeight="1" x14ac:dyDescent="0.3">
      <c r="A3" s="95"/>
      <c r="B3" s="96"/>
    </row>
    <row r="4" spans="1:2" s="97" customFormat="1" ht="17.25" customHeight="1" x14ac:dyDescent="0.3">
      <c r="A4" s="1113" t="s">
        <v>446</v>
      </c>
      <c r="B4" s="1114"/>
    </row>
    <row r="5" spans="1:2" ht="12.75" customHeight="1" x14ac:dyDescent="0.3">
      <c r="A5" s="98"/>
      <c r="B5" s="99"/>
    </row>
    <row r="6" spans="1:2" x14ac:dyDescent="0.3">
      <c r="A6" s="1115" t="s">
        <v>447</v>
      </c>
      <c r="B6" s="1115"/>
    </row>
    <row r="7" spans="1:2" x14ac:dyDescent="0.3">
      <c r="A7" s="511" t="s">
        <v>45</v>
      </c>
      <c r="B7" s="100"/>
    </row>
    <row r="8" spans="1:2" x14ac:dyDescent="0.3">
      <c r="A8" s="1115" t="s">
        <v>317</v>
      </c>
      <c r="B8" s="1115"/>
    </row>
    <row r="9" spans="1:2" x14ac:dyDescent="0.3">
      <c r="A9" s="1115"/>
      <c r="B9" s="1115"/>
    </row>
    <row r="10" spans="1:2" ht="12.75" customHeight="1" x14ac:dyDescent="0.3">
      <c r="A10" s="101"/>
      <c r="B10" s="102"/>
    </row>
    <row r="11" spans="1:2" x14ac:dyDescent="0.3">
      <c r="A11" s="1110" t="s">
        <v>448</v>
      </c>
      <c r="B11" s="1111"/>
    </row>
    <row r="12" spans="1:2" ht="12.75" customHeight="1" thickBot="1" x14ac:dyDescent="0.35">
      <c r="A12" s="103"/>
      <c r="B12" s="104"/>
    </row>
    <row r="13" spans="1:2" x14ac:dyDescent="0.3">
      <c r="A13" s="105" t="s">
        <v>16</v>
      </c>
      <c r="B13" s="106" t="s">
        <v>2</v>
      </c>
    </row>
    <row r="14" spans="1:2" x14ac:dyDescent="0.3">
      <c r="A14" s="94" t="s">
        <v>3</v>
      </c>
      <c r="B14" s="106"/>
    </row>
    <row r="15" spans="1:2" x14ac:dyDescent="0.3">
      <c r="A15" s="94" t="s">
        <v>41</v>
      </c>
      <c r="B15" s="106"/>
    </row>
    <row r="16" spans="1:2" x14ac:dyDescent="0.3">
      <c r="A16" s="94" t="s">
        <v>5</v>
      </c>
      <c r="B16" s="106">
        <v>75000</v>
      </c>
    </row>
    <row r="17" spans="1:4" ht="16.2" thickBot="1" x14ac:dyDescent="0.35">
      <c r="A17" s="107" t="s">
        <v>42</v>
      </c>
      <c r="B17" s="108"/>
    </row>
    <row r="18" spans="1:4" ht="16.2" thickTop="1" x14ac:dyDescent="0.3">
      <c r="A18" s="94" t="s">
        <v>6</v>
      </c>
      <c r="B18" s="109"/>
      <c r="D18" s="97"/>
    </row>
    <row r="19" spans="1:4" s="105" customFormat="1" ht="16.2" thickBot="1" x14ac:dyDescent="0.35">
      <c r="A19" s="110" t="s">
        <v>7</v>
      </c>
      <c r="B19" s="111">
        <f>SUM(B14:B17)-B18</f>
        <v>75000</v>
      </c>
    </row>
    <row r="20" spans="1:4" ht="12.75" customHeight="1" x14ac:dyDescent="0.3">
      <c r="A20" s="98"/>
      <c r="B20" s="112"/>
    </row>
    <row r="21" spans="1:4" x14ac:dyDescent="0.3">
      <c r="A21" s="105" t="s">
        <v>17</v>
      </c>
      <c r="B21" s="106"/>
    </row>
    <row r="22" spans="1:4" x14ac:dyDescent="0.3">
      <c r="A22" s="94" t="s">
        <v>21</v>
      </c>
      <c r="B22" s="106"/>
    </row>
    <row r="23" spans="1:4" ht="16.5" customHeight="1" x14ac:dyDescent="0.3">
      <c r="A23" s="94" t="s">
        <v>22</v>
      </c>
      <c r="B23" s="106"/>
    </row>
    <row r="24" spans="1:4" x14ac:dyDescent="0.3">
      <c r="A24" s="94" t="s">
        <v>44</v>
      </c>
      <c r="B24" s="106"/>
    </row>
    <row r="25" spans="1:4" x14ac:dyDescent="0.3">
      <c r="A25" s="94" t="s">
        <v>8</v>
      </c>
      <c r="B25" s="106"/>
    </row>
    <row r="26" spans="1:4" x14ac:dyDescent="0.3">
      <c r="A26" s="94" t="s">
        <v>23</v>
      </c>
      <c r="B26" s="106"/>
    </row>
    <row r="27" spans="1:4" x14ac:dyDescent="0.3">
      <c r="A27" s="94" t="s">
        <v>9</v>
      </c>
      <c r="B27" s="106"/>
    </row>
    <row r="28" spans="1:4" ht="16.2" thickBot="1" x14ac:dyDescent="0.35">
      <c r="A28" s="107" t="s">
        <v>10</v>
      </c>
      <c r="B28" s="113">
        <v>75000</v>
      </c>
    </row>
    <row r="29" spans="1:4" s="105" customFormat="1" ht="16.8" thickTop="1" thickBot="1" x14ac:dyDescent="0.35">
      <c r="A29" s="114" t="s">
        <v>11</v>
      </c>
      <c r="B29" s="115">
        <f>SUM(B22:B28)</f>
        <v>75000</v>
      </c>
    </row>
    <row r="30" spans="1:4" ht="12.75" customHeight="1" x14ac:dyDescent="0.3">
      <c r="A30" s="98"/>
      <c r="B30" s="112"/>
    </row>
    <row r="31" spans="1:4" x14ac:dyDescent="0.3">
      <c r="A31" s="105" t="s">
        <v>18</v>
      </c>
      <c r="B31" s="106" t="s">
        <v>4</v>
      </c>
    </row>
    <row r="32" spans="1:4" x14ac:dyDescent="0.3">
      <c r="A32" s="94" t="s">
        <v>12</v>
      </c>
      <c r="B32" s="106"/>
    </row>
    <row r="33" spans="1:2" x14ac:dyDescent="0.3">
      <c r="A33" s="94" t="s">
        <v>13</v>
      </c>
      <c r="B33" s="106"/>
    </row>
    <row r="34" spans="1:2" x14ac:dyDescent="0.3">
      <c r="A34" s="94" t="s">
        <v>14</v>
      </c>
      <c r="B34" s="106"/>
    </row>
    <row r="35" spans="1:2" ht="16.2" thickBot="1" x14ac:dyDescent="0.35">
      <c r="A35" s="107" t="s">
        <v>15</v>
      </c>
      <c r="B35" s="113"/>
    </row>
    <row r="36" spans="1:2" s="105" customFormat="1" ht="16.8" thickTop="1" thickBot="1" x14ac:dyDescent="0.35">
      <c r="A36" s="114" t="s">
        <v>7</v>
      </c>
      <c r="B36" s="115">
        <f>SUM(B31:B35)</f>
        <v>0</v>
      </c>
    </row>
    <row r="37" spans="1:2" ht="12.75" customHeight="1" x14ac:dyDescent="0.3">
      <c r="A37" s="98"/>
      <c r="B37" s="112"/>
    </row>
    <row r="38" spans="1:2" x14ac:dyDescent="0.3">
      <c r="A38" s="122" t="s">
        <v>19</v>
      </c>
      <c r="B38" s="117"/>
    </row>
    <row r="39" spans="1:2" x14ac:dyDescent="0.3">
      <c r="A39" s="138" t="s">
        <v>121</v>
      </c>
      <c r="B39" s="93"/>
    </row>
    <row r="40" spans="1:2" x14ac:dyDescent="0.3">
      <c r="A40" s="139" t="s">
        <v>122</v>
      </c>
      <c r="B40" s="92"/>
    </row>
    <row r="41" spans="1:2" x14ac:dyDescent="0.3">
      <c r="A41" s="139" t="s">
        <v>123</v>
      </c>
      <c r="B41" s="81"/>
    </row>
    <row r="42" spans="1:2" x14ac:dyDescent="0.3">
      <c r="A42" s="139" t="s">
        <v>124</v>
      </c>
      <c r="B42" s="81">
        <v>75000</v>
      </c>
    </row>
    <row r="43" spans="1:2" x14ac:dyDescent="0.3">
      <c r="A43" s="139" t="s">
        <v>136</v>
      </c>
      <c r="B43" s="93"/>
    </row>
    <row r="44" spans="1:2" x14ac:dyDescent="0.3">
      <c r="A44" s="91" t="s">
        <v>325</v>
      </c>
      <c r="B44" s="93"/>
    </row>
    <row r="45" spans="1:2" ht="16.2" thickBot="1" x14ac:dyDescent="0.35">
      <c r="A45" s="321" t="s">
        <v>444</v>
      </c>
      <c r="B45" s="81"/>
    </row>
    <row r="46" spans="1:2" ht="16.8" thickTop="1" thickBot="1" x14ac:dyDescent="0.35">
      <c r="A46" s="114" t="s">
        <v>11</v>
      </c>
      <c r="B46" s="115">
        <f>SUM(B39:B44)</f>
        <v>75000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Normal="100" workbookViewId="0">
      <selection activeCell="A39" sqref="A39:A45"/>
    </sheetView>
  </sheetViews>
  <sheetFormatPr defaultColWidth="8" defaultRowHeight="15.6" x14ac:dyDescent="0.3"/>
  <cols>
    <col min="1" max="1" width="68.6640625" style="94" customWidth="1"/>
    <col min="2" max="2" width="12" style="116" customWidth="1"/>
    <col min="3" max="16384" width="8" style="94"/>
  </cols>
  <sheetData>
    <row r="1" spans="1:2" x14ac:dyDescent="0.3">
      <c r="A1" s="1112" t="s">
        <v>0</v>
      </c>
      <c r="B1" s="1112"/>
    </row>
    <row r="2" spans="1:2" x14ac:dyDescent="0.3">
      <c r="A2" s="1112" t="s">
        <v>1</v>
      </c>
      <c r="B2" s="1112"/>
    </row>
    <row r="3" spans="1:2" ht="12.75" customHeight="1" x14ac:dyDescent="0.3">
      <c r="A3" s="95"/>
      <c r="B3" s="96"/>
    </row>
    <row r="4" spans="1:2" s="97" customFormat="1" ht="17.25" customHeight="1" x14ac:dyDescent="0.3">
      <c r="A4" s="1113" t="s">
        <v>449</v>
      </c>
      <c r="B4" s="1114"/>
    </row>
    <row r="5" spans="1:2" ht="12.75" customHeight="1" x14ac:dyDescent="0.3">
      <c r="A5" s="98"/>
      <c r="B5" s="99"/>
    </row>
    <row r="6" spans="1:2" x14ac:dyDescent="0.3">
      <c r="A6" s="1115" t="s">
        <v>450</v>
      </c>
      <c r="B6" s="1115"/>
    </row>
    <row r="7" spans="1:2" x14ac:dyDescent="0.3">
      <c r="A7" s="511" t="s">
        <v>45</v>
      </c>
      <c r="B7" s="100"/>
    </row>
    <row r="8" spans="1:2" x14ac:dyDescent="0.3">
      <c r="A8" s="1115" t="s">
        <v>317</v>
      </c>
      <c r="B8" s="1115"/>
    </row>
    <row r="9" spans="1:2" x14ac:dyDescent="0.3">
      <c r="A9" s="1115"/>
      <c r="B9" s="1115"/>
    </row>
    <row r="10" spans="1:2" ht="12.75" customHeight="1" x14ac:dyDescent="0.3">
      <c r="A10" s="101"/>
      <c r="B10" s="102"/>
    </row>
    <row r="11" spans="1:2" ht="31.5" customHeight="1" x14ac:dyDescent="0.3">
      <c r="A11" s="1116" t="s">
        <v>451</v>
      </c>
      <c r="B11" s="1117"/>
    </row>
    <row r="12" spans="1:2" ht="12.75" customHeight="1" thickBot="1" x14ac:dyDescent="0.35">
      <c r="A12" s="103"/>
      <c r="B12" s="104"/>
    </row>
    <row r="13" spans="1:2" x14ac:dyDescent="0.3">
      <c r="A13" s="105" t="s">
        <v>16</v>
      </c>
      <c r="B13" s="106" t="s">
        <v>2</v>
      </c>
    </row>
    <row r="14" spans="1:2" x14ac:dyDescent="0.3">
      <c r="A14" s="94" t="s">
        <v>3</v>
      </c>
      <c r="B14" s="106"/>
    </row>
    <row r="15" spans="1:2" x14ac:dyDescent="0.3">
      <c r="A15" s="94" t="s">
        <v>41</v>
      </c>
      <c r="B15" s="106"/>
    </row>
    <row r="16" spans="1:2" x14ac:dyDescent="0.3">
      <c r="A16" s="94" t="s">
        <v>5</v>
      </c>
      <c r="B16" s="106">
        <v>45000</v>
      </c>
    </row>
    <row r="17" spans="1:4" ht="16.2" thickBot="1" x14ac:dyDescent="0.35">
      <c r="A17" s="107" t="s">
        <v>42</v>
      </c>
      <c r="B17" s="108"/>
    </row>
    <row r="18" spans="1:4" ht="16.2" thickTop="1" x14ac:dyDescent="0.3">
      <c r="A18" s="94" t="s">
        <v>6</v>
      </c>
      <c r="B18" s="109"/>
      <c r="D18" s="97"/>
    </row>
    <row r="19" spans="1:4" s="105" customFormat="1" ht="16.2" thickBot="1" x14ac:dyDescent="0.35">
      <c r="A19" s="110" t="s">
        <v>7</v>
      </c>
      <c r="B19" s="111">
        <f>SUM(B14:B17)-B18</f>
        <v>45000</v>
      </c>
    </row>
    <row r="20" spans="1:4" ht="12.75" customHeight="1" x14ac:dyDescent="0.3">
      <c r="A20" s="98"/>
      <c r="B20" s="112"/>
    </row>
    <row r="21" spans="1:4" x14ac:dyDescent="0.3">
      <c r="A21" s="105" t="s">
        <v>17</v>
      </c>
      <c r="B21" s="106"/>
    </row>
    <row r="22" spans="1:4" x14ac:dyDescent="0.3">
      <c r="A22" s="94" t="s">
        <v>21</v>
      </c>
      <c r="B22" s="106"/>
    </row>
    <row r="23" spans="1:4" ht="16.5" customHeight="1" x14ac:dyDescent="0.3">
      <c r="A23" s="94" t="s">
        <v>22</v>
      </c>
      <c r="B23" s="106"/>
    </row>
    <row r="24" spans="1:4" x14ac:dyDescent="0.3">
      <c r="A24" s="94" t="s">
        <v>44</v>
      </c>
      <c r="B24" s="106"/>
    </row>
    <row r="25" spans="1:4" x14ac:dyDescent="0.3">
      <c r="A25" s="94" t="s">
        <v>8</v>
      </c>
      <c r="B25" s="106"/>
    </row>
    <row r="26" spans="1:4" x14ac:dyDescent="0.3">
      <c r="A26" s="94" t="s">
        <v>23</v>
      </c>
      <c r="B26" s="106"/>
    </row>
    <row r="27" spans="1:4" x14ac:dyDescent="0.3">
      <c r="A27" s="94" t="s">
        <v>9</v>
      </c>
      <c r="B27" s="106"/>
    </row>
    <row r="28" spans="1:4" ht="16.2" thickBot="1" x14ac:dyDescent="0.35">
      <c r="A28" s="107" t="s">
        <v>10</v>
      </c>
      <c r="B28" s="113">
        <v>45000</v>
      </c>
    </row>
    <row r="29" spans="1:4" s="105" customFormat="1" ht="16.8" thickTop="1" thickBot="1" x14ac:dyDescent="0.35">
      <c r="A29" s="114" t="s">
        <v>11</v>
      </c>
      <c r="B29" s="115">
        <f>SUM(B22:B28)</f>
        <v>45000</v>
      </c>
    </row>
    <row r="30" spans="1:4" ht="12.75" customHeight="1" x14ac:dyDescent="0.3">
      <c r="A30" s="98"/>
      <c r="B30" s="112"/>
    </row>
    <row r="31" spans="1:4" x14ac:dyDescent="0.3">
      <c r="A31" s="105" t="s">
        <v>18</v>
      </c>
      <c r="B31" s="106" t="s">
        <v>4</v>
      </c>
    </row>
    <row r="32" spans="1:4" x14ac:dyDescent="0.3">
      <c r="A32" s="94" t="s">
        <v>12</v>
      </c>
      <c r="B32" s="106"/>
    </row>
    <row r="33" spans="1:2" x14ac:dyDescent="0.3">
      <c r="A33" s="94" t="s">
        <v>13</v>
      </c>
      <c r="B33" s="106"/>
    </row>
    <row r="34" spans="1:2" x14ac:dyDescent="0.3">
      <c r="A34" s="94" t="s">
        <v>14</v>
      </c>
      <c r="B34" s="106"/>
    </row>
    <row r="35" spans="1:2" ht="16.2" thickBot="1" x14ac:dyDescent="0.35">
      <c r="A35" s="107" t="s">
        <v>15</v>
      </c>
      <c r="B35" s="113"/>
    </row>
    <row r="36" spans="1:2" s="105" customFormat="1" ht="16.8" thickTop="1" thickBot="1" x14ac:dyDescent="0.35">
      <c r="A36" s="114" t="s">
        <v>7</v>
      </c>
      <c r="B36" s="115">
        <f>SUM(B31:B35)</f>
        <v>0</v>
      </c>
    </row>
    <row r="37" spans="1:2" ht="12.75" customHeight="1" x14ac:dyDescent="0.3">
      <c r="A37" s="98"/>
      <c r="B37" s="112"/>
    </row>
    <row r="38" spans="1:2" x14ac:dyDescent="0.3">
      <c r="A38" s="122" t="s">
        <v>19</v>
      </c>
      <c r="B38" s="117"/>
    </row>
    <row r="39" spans="1:2" x14ac:dyDescent="0.3">
      <c r="A39" s="138" t="s">
        <v>121</v>
      </c>
      <c r="B39" s="93"/>
    </row>
    <row r="40" spans="1:2" x14ac:dyDescent="0.3">
      <c r="A40" s="139" t="s">
        <v>122</v>
      </c>
      <c r="B40" s="92"/>
    </row>
    <row r="41" spans="1:2" x14ac:dyDescent="0.3">
      <c r="A41" s="139" t="s">
        <v>123</v>
      </c>
      <c r="B41" s="81">
        <v>45000</v>
      </c>
    </row>
    <row r="42" spans="1:2" x14ac:dyDescent="0.3">
      <c r="A42" s="139" t="s">
        <v>124</v>
      </c>
      <c r="B42" s="81"/>
    </row>
    <row r="43" spans="1:2" x14ac:dyDescent="0.3">
      <c r="A43" s="139" t="s">
        <v>136</v>
      </c>
      <c r="B43" s="93"/>
    </row>
    <row r="44" spans="1:2" x14ac:dyDescent="0.3">
      <c r="A44" s="91" t="s">
        <v>325</v>
      </c>
      <c r="B44" s="93"/>
    </row>
    <row r="45" spans="1:2" ht="16.2" thickBot="1" x14ac:dyDescent="0.35">
      <c r="A45" s="321" t="s">
        <v>444</v>
      </c>
      <c r="B45" s="81"/>
    </row>
    <row r="46" spans="1:2" ht="16.8" thickTop="1" thickBot="1" x14ac:dyDescent="0.35">
      <c r="A46" s="114" t="s">
        <v>11</v>
      </c>
      <c r="B46" s="115">
        <f>SUM(B39:B44)</f>
        <v>45000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O58"/>
  <sheetViews>
    <sheetView tabSelected="1" zoomScale="90" zoomScaleNormal="100" workbookViewId="0">
      <selection activeCell="M43" sqref="M43"/>
    </sheetView>
  </sheetViews>
  <sheetFormatPr defaultColWidth="16.6640625" defaultRowHeight="13.2" x14ac:dyDescent="0.25"/>
  <cols>
    <col min="1" max="1" width="7.44140625" style="22" customWidth="1"/>
    <col min="2" max="2" width="19.5546875" style="2" customWidth="1"/>
    <col min="3" max="3" width="67.77734375" style="2" bestFit="1" customWidth="1"/>
    <col min="4" max="4" width="4.6640625" style="38" customWidth="1"/>
    <col min="5" max="5" width="31.44140625" style="1" customWidth="1"/>
    <col min="6" max="6" width="11.33203125" style="1" customWidth="1"/>
    <col min="7" max="7" width="11.6640625" style="1" customWidth="1"/>
    <col min="8" max="8" width="11.33203125" style="1" customWidth="1"/>
    <col min="9" max="9" width="12" style="1" customWidth="1"/>
    <col min="10" max="10" width="11.33203125" style="1" customWidth="1"/>
    <col min="11" max="11" width="11.6640625" style="1" customWidth="1"/>
    <col min="12" max="12" width="11" style="1" customWidth="1"/>
    <col min="13" max="13" width="12.6640625" style="1" bestFit="1" customWidth="1"/>
    <col min="14" max="14" width="17.33203125" style="9" customWidth="1"/>
    <col min="15" max="16384" width="16.6640625" style="1"/>
  </cols>
  <sheetData>
    <row r="1" spans="1:14" ht="13.8" x14ac:dyDescent="0.3">
      <c r="A1" s="1053" t="s">
        <v>52</v>
      </c>
      <c r="B1" s="1053"/>
      <c r="C1" s="1053"/>
      <c r="D1" s="1053"/>
      <c r="E1" s="1053"/>
      <c r="F1" s="1053"/>
      <c r="G1" s="1053"/>
      <c r="H1" s="1053"/>
      <c r="I1" s="1053"/>
      <c r="J1" s="1053"/>
      <c r="K1" s="1053"/>
      <c r="L1" s="1053"/>
    </row>
    <row r="2" spans="1:14" x14ac:dyDescent="0.25">
      <c r="A2" s="1054" t="s">
        <v>53</v>
      </c>
      <c r="B2" s="1054"/>
      <c r="C2" s="1054"/>
      <c r="D2" s="1054"/>
      <c r="E2" s="1054"/>
      <c r="F2" s="1054"/>
      <c r="G2" s="1054"/>
      <c r="H2" s="1054"/>
      <c r="I2" s="1054"/>
      <c r="J2" s="1054"/>
      <c r="K2" s="1054"/>
      <c r="L2" s="1054"/>
    </row>
    <row r="3" spans="1:14" x14ac:dyDescent="0.25">
      <c r="A3" s="1054" t="s">
        <v>54</v>
      </c>
      <c r="B3" s="1054"/>
      <c r="C3" s="1054"/>
      <c r="D3" s="1054"/>
      <c r="E3" s="1054"/>
      <c r="F3" s="1054"/>
      <c r="G3" s="1054"/>
      <c r="H3" s="1054"/>
      <c r="I3" s="1054"/>
      <c r="J3" s="1054"/>
      <c r="K3" s="1054"/>
      <c r="L3" s="1054"/>
    </row>
    <row r="4" spans="1:14" x14ac:dyDescent="0.25">
      <c r="A4" s="1054" t="s">
        <v>2</v>
      </c>
      <c r="B4" s="1054"/>
      <c r="C4" s="1054"/>
      <c r="D4" s="1054"/>
      <c r="E4" s="1054"/>
      <c r="F4" s="1054"/>
      <c r="G4" s="1054"/>
      <c r="H4" s="1054"/>
      <c r="I4" s="1054"/>
      <c r="J4" s="1054"/>
      <c r="K4" s="1054"/>
      <c r="L4" s="1054"/>
    </row>
    <row r="5" spans="1:14" ht="13.8" thickBot="1" x14ac:dyDescent="0.3">
      <c r="A5" s="1054" t="s">
        <v>2</v>
      </c>
      <c r="B5" s="1054"/>
      <c r="C5" s="1054"/>
      <c r="D5" s="1054"/>
      <c r="E5" s="1054"/>
      <c r="F5" s="1054"/>
      <c r="G5" s="1054"/>
      <c r="H5" s="1054"/>
      <c r="I5" s="1054"/>
      <c r="J5" s="1054"/>
      <c r="K5" s="1054"/>
      <c r="L5" s="1054"/>
    </row>
    <row r="6" spans="1:14" ht="27" thickBot="1" x14ac:dyDescent="0.3">
      <c r="A6" s="3" t="s">
        <v>55</v>
      </c>
      <c r="B6" s="4" t="s">
        <v>56</v>
      </c>
      <c r="C6" s="4" t="s">
        <v>57</v>
      </c>
      <c r="D6" s="5"/>
      <c r="E6" s="1" t="s">
        <v>58</v>
      </c>
      <c r="F6" s="6" t="s">
        <v>59</v>
      </c>
      <c r="G6" s="6" t="s">
        <v>60</v>
      </c>
      <c r="H6" s="6" t="s">
        <v>61</v>
      </c>
      <c r="I6" s="6" t="s">
        <v>97</v>
      </c>
      <c r="J6" s="6" t="s">
        <v>131</v>
      </c>
      <c r="K6" s="6" t="s">
        <v>135</v>
      </c>
      <c r="L6" s="6" t="s">
        <v>367</v>
      </c>
      <c r="M6" s="1130" t="s">
        <v>62</v>
      </c>
      <c r="N6" s="1131" t="s">
        <v>63</v>
      </c>
    </row>
    <row r="7" spans="1:14" x14ac:dyDescent="0.25">
      <c r="A7" s="1049">
        <v>1</v>
      </c>
      <c r="B7" s="1040" t="s">
        <v>64</v>
      </c>
      <c r="C7" s="1055" t="s">
        <v>385</v>
      </c>
      <c r="D7" s="1037" t="s">
        <v>65</v>
      </c>
      <c r="E7" s="63" t="s">
        <v>66</v>
      </c>
      <c r="F7" s="7">
        <v>0</v>
      </c>
      <c r="G7" s="7">
        <v>25000</v>
      </c>
      <c r="H7" s="7">
        <v>240000</v>
      </c>
      <c r="I7" s="7">
        <v>0</v>
      </c>
      <c r="J7" s="7">
        <v>0</v>
      </c>
      <c r="K7" s="7">
        <v>0</v>
      </c>
      <c r="L7" s="7">
        <v>0</v>
      </c>
      <c r="M7" s="1118">
        <v>8</v>
      </c>
      <c r="N7" s="1121" t="s">
        <v>611</v>
      </c>
    </row>
    <row r="8" spans="1:14" x14ac:dyDescent="0.25">
      <c r="A8" s="1050"/>
      <c r="B8" s="1052"/>
      <c r="C8" s="1056"/>
      <c r="D8" s="1029"/>
      <c r="E8" s="1019" t="s">
        <v>76</v>
      </c>
      <c r="F8" s="1018"/>
      <c r="G8" s="1018">
        <v>25000</v>
      </c>
      <c r="H8" s="1018">
        <v>0</v>
      </c>
      <c r="I8" s="1018">
        <v>0</v>
      </c>
      <c r="J8" s="1018">
        <v>0</v>
      </c>
      <c r="K8" s="1018">
        <v>0</v>
      </c>
      <c r="L8" s="1018">
        <v>0</v>
      </c>
      <c r="M8" s="1119"/>
      <c r="N8" s="1122"/>
    </row>
    <row r="9" spans="1:14" x14ac:dyDescent="0.25">
      <c r="A9" s="1050"/>
      <c r="B9" s="1052"/>
      <c r="C9" s="1056"/>
      <c r="D9" s="1029"/>
      <c r="E9" s="64" t="s">
        <v>67</v>
      </c>
      <c r="F9" s="10">
        <v>0</v>
      </c>
      <c r="G9" s="10"/>
      <c r="H9" s="10">
        <v>4095000</v>
      </c>
      <c r="I9" s="10">
        <v>0</v>
      </c>
      <c r="J9" s="10">
        <v>0</v>
      </c>
      <c r="K9" s="10">
        <v>0</v>
      </c>
      <c r="L9" s="10">
        <v>0</v>
      </c>
      <c r="M9" s="1119"/>
      <c r="N9" s="1122"/>
    </row>
    <row r="10" spans="1:14" ht="13.8" thickBot="1" x14ac:dyDescent="0.3">
      <c r="A10" s="1051"/>
      <c r="B10" s="1041"/>
      <c r="C10" s="1057"/>
      <c r="D10" s="1030"/>
      <c r="E10" s="65" t="s">
        <v>68</v>
      </c>
      <c r="F10" s="11">
        <v>0</v>
      </c>
      <c r="G10" s="335"/>
      <c r="H10" s="335">
        <v>650000</v>
      </c>
      <c r="I10" s="11">
        <v>0</v>
      </c>
      <c r="J10" s="11">
        <v>0</v>
      </c>
      <c r="K10" s="11">
        <v>0</v>
      </c>
      <c r="L10" s="11">
        <v>0</v>
      </c>
      <c r="M10" s="1120"/>
      <c r="N10" s="1129"/>
    </row>
    <row r="11" spans="1:14" ht="13.2" customHeight="1" x14ac:dyDescent="0.25">
      <c r="A11" s="1037">
        <v>2</v>
      </c>
      <c r="B11" s="1042" t="s">
        <v>77</v>
      </c>
      <c r="C11" s="1043" t="s">
        <v>603</v>
      </c>
      <c r="D11" s="1037" t="s">
        <v>65</v>
      </c>
      <c r="E11" s="522" t="s">
        <v>71</v>
      </c>
      <c r="F11" s="7">
        <v>60000</v>
      </c>
      <c r="G11" s="7">
        <v>0</v>
      </c>
      <c r="H11" s="7">
        <v>0</v>
      </c>
      <c r="I11" s="7">
        <v>0</v>
      </c>
      <c r="J11" s="7">
        <v>0</v>
      </c>
      <c r="K11" s="7">
        <v>604200</v>
      </c>
      <c r="L11" s="7">
        <v>0</v>
      </c>
      <c r="M11" s="1132">
        <v>9</v>
      </c>
      <c r="N11" s="1123" t="s">
        <v>616</v>
      </c>
    </row>
    <row r="12" spans="1:14" ht="13.8" thickBot="1" x14ac:dyDescent="0.3">
      <c r="A12" s="1030"/>
      <c r="B12" s="1036"/>
      <c r="C12" s="1032"/>
      <c r="D12" s="1046"/>
      <c r="E12" s="49" t="s">
        <v>72</v>
      </c>
      <c r="F12" s="15">
        <v>240000</v>
      </c>
      <c r="G12" s="15">
        <v>0</v>
      </c>
      <c r="H12" s="15">
        <v>0</v>
      </c>
      <c r="I12" s="15">
        <v>0</v>
      </c>
      <c r="J12" s="15">
        <v>0</v>
      </c>
      <c r="K12" s="15">
        <v>2415800</v>
      </c>
      <c r="L12" s="15">
        <v>0</v>
      </c>
      <c r="M12" s="1133"/>
      <c r="N12" s="1128"/>
    </row>
    <row r="13" spans="1:14" ht="13.8" thickBot="1" x14ac:dyDescent="0.3">
      <c r="A13" s="505">
        <v>3</v>
      </c>
      <c r="B13" s="508" t="s">
        <v>77</v>
      </c>
      <c r="C13" s="507" t="s">
        <v>330</v>
      </c>
      <c r="D13" s="505" t="s">
        <v>65</v>
      </c>
      <c r="E13" s="134" t="s">
        <v>71</v>
      </c>
      <c r="F13" s="16">
        <v>200000</v>
      </c>
      <c r="G13" s="16">
        <v>200000</v>
      </c>
      <c r="H13" s="16">
        <v>200000</v>
      </c>
      <c r="I13" s="16">
        <v>200000</v>
      </c>
      <c r="J13" s="16">
        <v>200000</v>
      </c>
      <c r="K13" s="16">
        <v>200000</v>
      </c>
      <c r="L13" s="16">
        <v>200000</v>
      </c>
      <c r="M13" s="1134">
        <v>11</v>
      </c>
      <c r="N13" s="1127" t="s">
        <v>611</v>
      </c>
    </row>
    <row r="14" spans="1:14" x14ac:dyDescent="0.25">
      <c r="A14" s="1037">
        <v>4</v>
      </c>
      <c r="B14" s="1042" t="s">
        <v>77</v>
      </c>
      <c r="C14" s="1043" t="s">
        <v>362</v>
      </c>
      <c r="D14" s="1037" t="s">
        <v>65</v>
      </c>
      <c r="E14" s="128" t="s">
        <v>75</v>
      </c>
      <c r="F14" s="125">
        <v>125000</v>
      </c>
      <c r="G14" s="125">
        <v>125000</v>
      </c>
      <c r="H14" s="125">
        <v>125000</v>
      </c>
      <c r="I14" s="125">
        <v>125000</v>
      </c>
      <c r="J14" s="125">
        <v>125000</v>
      </c>
      <c r="K14" s="125">
        <v>125000</v>
      </c>
      <c r="L14" s="125">
        <v>125000</v>
      </c>
      <c r="M14" s="1132">
        <v>13</v>
      </c>
      <c r="N14" s="1124" t="s">
        <v>611</v>
      </c>
    </row>
    <row r="15" spans="1:14" ht="13.8" thickBot="1" x14ac:dyDescent="0.3">
      <c r="A15" s="1030"/>
      <c r="B15" s="1036"/>
      <c r="C15" s="1032"/>
      <c r="D15" s="1030"/>
      <c r="E15" s="68" t="s">
        <v>76</v>
      </c>
      <c r="F15" s="19">
        <v>625000</v>
      </c>
      <c r="G15" s="19">
        <v>675000</v>
      </c>
      <c r="H15" s="19">
        <v>725000</v>
      </c>
      <c r="I15" s="19">
        <v>775000</v>
      </c>
      <c r="J15" s="19">
        <v>825000</v>
      </c>
      <c r="K15" s="19">
        <v>875000</v>
      </c>
      <c r="L15" s="19">
        <v>925000</v>
      </c>
      <c r="M15" s="1133"/>
      <c r="N15" s="1125"/>
    </row>
    <row r="16" spans="1:14" ht="13.8" thickBot="1" x14ac:dyDescent="0.3">
      <c r="A16" s="124">
        <v>5</v>
      </c>
      <c r="B16" s="20" t="s">
        <v>77</v>
      </c>
      <c r="C16" s="507" t="s">
        <v>331</v>
      </c>
      <c r="D16" s="505" t="s">
        <v>65</v>
      </c>
      <c r="E16" s="134" t="s">
        <v>71</v>
      </c>
      <c r="F16" s="135">
        <v>0</v>
      </c>
      <c r="G16" s="16">
        <v>100000</v>
      </c>
      <c r="H16" s="16">
        <v>100000</v>
      </c>
      <c r="I16" s="16">
        <v>100000</v>
      </c>
      <c r="J16" s="136">
        <v>0</v>
      </c>
      <c r="K16" s="136">
        <v>0</v>
      </c>
      <c r="L16" s="136">
        <v>0</v>
      </c>
      <c r="M16" s="1135">
        <v>15</v>
      </c>
      <c r="N16" s="1126" t="s">
        <v>611</v>
      </c>
    </row>
    <row r="17" spans="1:15" ht="13.8" customHeight="1" thickBot="1" x14ac:dyDescent="0.3">
      <c r="A17" s="124">
        <v>6</v>
      </c>
      <c r="B17" s="20" t="s">
        <v>77</v>
      </c>
      <c r="C17" s="48" t="s">
        <v>329</v>
      </c>
      <c r="D17" s="124" t="s">
        <v>65</v>
      </c>
      <c r="E17" s="134" t="s">
        <v>74</v>
      </c>
      <c r="F17" s="120"/>
      <c r="G17" s="120">
        <v>50000</v>
      </c>
      <c r="H17" s="120"/>
      <c r="I17" s="120"/>
      <c r="J17" s="120">
        <v>0</v>
      </c>
      <c r="K17" s="120">
        <v>50000</v>
      </c>
      <c r="L17" s="120">
        <v>300000</v>
      </c>
      <c r="M17" s="1134">
        <v>17</v>
      </c>
      <c r="N17" s="1126" t="s">
        <v>612</v>
      </c>
    </row>
    <row r="18" spans="1:15" x14ac:dyDescent="0.25">
      <c r="A18" s="1029">
        <v>7</v>
      </c>
      <c r="B18" s="1035" t="s">
        <v>70</v>
      </c>
      <c r="C18" s="1031" t="s">
        <v>382</v>
      </c>
      <c r="D18" s="1029" t="s">
        <v>65</v>
      </c>
      <c r="E18" s="118" t="s">
        <v>71</v>
      </c>
      <c r="F18" s="119">
        <v>0</v>
      </c>
      <c r="G18" s="119">
        <v>0</v>
      </c>
      <c r="H18" s="119">
        <v>0</v>
      </c>
      <c r="I18" s="119">
        <v>0</v>
      </c>
      <c r="J18" s="119">
        <v>0</v>
      </c>
      <c r="K18" s="119">
        <v>0</v>
      </c>
      <c r="L18" s="119">
        <v>230425</v>
      </c>
      <c r="M18" s="1132">
        <v>19</v>
      </c>
      <c r="N18" s="1124" t="s">
        <v>613</v>
      </c>
    </row>
    <row r="19" spans="1:15" ht="13.8" thickBot="1" x14ac:dyDescent="0.3">
      <c r="A19" s="1030"/>
      <c r="B19" s="1044"/>
      <c r="C19" s="1045"/>
      <c r="D19" s="1046"/>
      <c r="E19" s="318" t="s">
        <v>319</v>
      </c>
      <c r="F19" s="120">
        <v>0</v>
      </c>
      <c r="G19" s="120">
        <v>0</v>
      </c>
      <c r="H19" s="120">
        <v>0</v>
      </c>
      <c r="I19" s="120">
        <v>0</v>
      </c>
      <c r="J19" s="120">
        <v>0</v>
      </c>
      <c r="K19" s="120">
        <v>0</v>
      </c>
      <c r="L19" s="319">
        <v>921700</v>
      </c>
      <c r="M19" s="1133"/>
      <c r="N19" s="1125"/>
    </row>
    <row r="20" spans="1:15" ht="13.8" thickBot="1" x14ac:dyDescent="0.3">
      <c r="A20" s="124">
        <v>8</v>
      </c>
      <c r="B20" s="20" t="s">
        <v>77</v>
      </c>
      <c r="C20" s="48" t="s">
        <v>347</v>
      </c>
      <c r="D20" s="124" t="s">
        <v>65</v>
      </c>
      <c r="E20" s="134" t="s">
        <v>71</v>
      </c>
      <c r="F20" s="120"/>
      <c r="G20" s="120"/>
      <c r="H20" s="120">
        <v>300000</v>
      </c>
      <c r="I20" s="120"/>
      <c r="J20" s="120"/>
      <c r="K20" s="120"/>
      <c r="L20" s="120"/>
      <c r="M20" s="1135">
        <v>21</v>
      </c>
      <c r="N20" s="1126" t="s">
        <v>613</v>
      </c>
    </row>
    <row r="21" spans="1:15" x14ac:dyDescent="0.25">
      <c r="A21" s="1037">
        <v>9</v>
      </c>
      <c r="B21" s="1042" t="s">
        <v>77</v>
      </c>
      <c r="C21" s="1043" t="s">
        <v>383</v>
      </c>
      <c r="D21" s="1037" t="s">
        <v>65</v>
      </c>
      <c r="E21" s="522" t="s">
        <v>71</v>
      </c>
      <c r="F21" s="904">
        <v>67000</v>
      </c>
      <c r="G21" s="523">
        <v>0</v>
      </c>
      <c r="H21" s="7">
        <v>200000</v>
      </c>
      <c r="I21" s="524">
        <v>0</v>
      </c>
      <c r="J21" s="524">
        <v>0</v>
      </c>
      <c r="K21" s="524">
        <v>0</v>
      </c>
      <c r="L21" s="524">
        <v>0</v>
      </c>
      <c r="M21" s="1132">
        <v>23</v>
      </c>
      <c r="N21" s="1124" t="s">
        <v>614</v>
      </c>
    </row>
    <row r="22" spans="1:15" ht="13.8" thickBot="1" x14ac:dyDescent="0.3">
      <c r="A22" s="1030"/>
      <c r="B22" s="1044"/>
      <c r="C22" s="1045"/>
      <c r="D22" s="1047"/>
      <c r="E22" s="318" t="s">
        <v>319</v>
      </c>
      <c r="F22" s="120">
        <v>0</v>
      </c>
      <c r="G22" s="319">
        <v>0</v>
      </c>
      <c r="H22" s="319">
        <v>200000</v>
      </c>
      <c r="I22" s="132">
        <v>0</v>
      </c>
      <c r="J22" s="132">
        <v>0</v>
      </c>
      <c r="K22" s="132">
        <v>0</v>
      </c>
      <c r="L22" s="132">
        <v>0</v>
      </c>
      <c r="M22" s="1133"/>
      <c r="N22" s="1125"/>
      <c r="O22" s="61"/>
    </row>
    <row r="23" spans="1:15" ht="13.8" thickBot="1" x14ac:dyDescent="0.3">
      <c r="A23" s="124">
        <v>11</v>
      </c>
      <c r="B23" s="20" t="s">
        <v>77</v>
      </c>
      <c r="C23" s="48" t="s">
        <v>332</v>
      </c>
      <c r="D23" s="124" t="s">
        <v>65</v>
      </c>
      <c r="E23" s="134" t="s">
        <v>71</v>
      </c>
      <c r="F23" s="120">
        <v>0</v>
      </c>
      <c r="G23" s="120">
        <v>50000</v>
      </c>
      <c r="H23" s="17"/>
      <c r="I23" s="132">
        <v>0</v>
      </c>
      <c r="J23" s="132">
        <v>0</v>
      </c>
      <c r="K23" s="132">
        <v>0</v>
      </c>
      <c r="L23" s="132">
        <v>0</v>
      </c>
      <c r="M23" s="1135">
        <v>25</v>
      </c>
      <c r="N23" s="1126" t="s">
        <v>611</v>
      </c>
      <c r="O23" s="61"/>
    </row>
    <row r="24" spans="1:15" ht="13.8" x14ac:dyDescent="0.3">
      <c r="A24" s="1037">
        <v>12</v>
      </c>
      <c r="B24" s="1042" t="s">
        <v>77</v>
      </c>
      <c r="C24" s="1043" t="s">
        <v>384</v>
      </c>
      <c r="D24" s="1037" t="s">
        <v>65</v>
      </c>
      <c r="E24" s="118" t="s">
        <v>71</v>
      </c>
      <c r="F24" s="21">
        <v>21000</v>
      </c>
      <c r="G24" s="126">
        <v>0</v>
      </c>
      <c r="H24" s="21">
        <v>109000</v>
      </c>
      <c r="I24" s="42">
        <v>0</v>
      </c>
      <c r="J24" s="42">
        <v>0</v>
      </c>
      <c r="K24" s="42">
        <v>0</v>
      </c>
      <c r="L24" s="42">
        <v>0</v>
      </c>
      <c r="M24" s="1132">
        <v>27</v>
      </c>
      <c r="N24" s="1124" t="s">
        <v>611</v>
      </c>
      <c r="O24" s="61"/>
    </row>
    <row r="25" spans="1:15" ht="13.8" thickBot="1" x14ac:dyDescent="0.3">
      <c r="A25" s="1030"/>
      <c r="B25" s="1036"/>
      <c r="C25" s="1032"/>
      <c r="D25" s="1030"/>
      <c r="E25" s="318" t="s">
        <v>319</v>
      </c>
      <c r="F25" s="319">
        <v>84000</v>
      </c>
      <c r="G25" s="319">
        <v>0</v>
      </c>
      <c r="H25" s="319">
        <v>436000</v>
      </c>
      <c r="I25" s="320">
        <v>0</v>
      </c>
      <c r="J25" s="320">
        <v>0</v>
      </c>
      <c r="K25" s="320">
        <v>0</v>
      </c>
      <c r="L25" s="320">
        <v>0</v>
      </c>
      <c r="M25" s="1133"/>
      <c r="N25" s="1125"/>
    </row>
    <row r="26" spans="1:15" ht="13.8" x14ac:dyDescent="0.3">
      <c r="A26" s="1037">
        <v>13</v>
      </c>
      <c r="B26" s="1042" t="s">
        <v>77</v>
      </c>
      <c r="C26" s="1043" t="s">
        <v>604</v>
      </c>
      <c r="D26" s="1037" t="s">
        <v>65</v>
      </c>
      <c r="E26" s="118" t="s">
        <v>71</v>
      </c>
      <c r="F26" s="127">
        <v>0</v>
      </c>
      <c r="G26" s="126">
        <v>0</v>
      </c>
      <c r="H26" s="21">
        <v>30400</v>
      </c>
      <c r="I26" s="126">
        <v>0</v>
      </c>
      <c r="J26" s="21">
        <v>152000</v>
      </c>
      <c r="K26" s="42">
        <v>0</v>
      </c>
      <c r="L26" s="42">
        <v>0</v>
      </c>
      <c r="M26" s="1132">
        <v>29</v>
      </c>
      <c r="N26" s="1124" t="s">
        <v>613</v>
      </c>
    </row>
    <row r="27" spans="1:15" ht="13.8" thickBot="1" x14ac:dyDescent="0.3">
      <c r="A27" s="1030"/>
      <c r="B27" s="1036"/>
      <c r="C27" s="1032"/>
      <c r="D27" s="1030"/>
      <c r="E27" s="331" t="s">
        <v>319</v>
      </c>
      <c r="F27" s="319">
        <v>0</v>
      </c>
      <c r="G27" s="319">
        <v>0</v>
      </c>
      <c r="H27" s="319">
        <v>121600</v>
      </c>
      <c r="I27" s="319">
        <v>0</v>
      </c>
      <c r="J27" s="319">
        <v>608000</v>
      </c>
      <c r="K27" s="320">
        <v>0</v>
      </c>
      <c r="L27" s="320">
        <v>0</v>
      </c>
      <c r="M27" s="1133"/>
      <c r="N27" s="1125"/>
    </row>
    <row r="28" spans="1:15" ht="13.8" x14ac:dyDescent="0.3">
      <c r="A28" s="1029">
        <v>14</v>
      </c>
      <c r="B28" s="1035" t="s">
        <v>77</v>
      </c>
      <c r="C28" s="1031" t="s">
        <v>358</v>
      </c>
      <c r="D28" s="1029" t="s">
        <v>65</v>
      </c>
      <c r="E28" s="118" t="s">
        <v>71</v>
      </c>
      <c r="F28" s="127">
        <v>0</v>
      </c>
      <c r="G28" s="127">
        <v>0</v>
      </c>
      <c r="H28" s="127">
        <v>0</v>
      </c>
      <c r="I28" s="126">
        <v>0</v>
      </c>
      <c r="J28" s="21">
        <v>42000</v>
      </c>
      <c r="K28" s="21"/>
      <c r="L28" s="21">
        <v>210000</v>
      </c>
      <c r="M28" s="1132">
        <v>31</v>
      </c>
      <c r="N28" s="1124" t="s">
        <v>613</v>
      </c>
    </row>
    <row r="29" spans="1:15" ht="13.8" thickBot="1" x14ac:dyDescent="0.3">
      <c r="A29" s="1030"/>
      <c r="B29" s="1036"/>
      <c r="C29" s="1032"/>
      <c r="D29" s="1030"/>
      <c r="E29" s="318" t="s">
        <v>319</v>
      </c>
      <c r="F29" s="319">
        <v>0</v>
      </c>
      <c r="G29" s="319">
        <v>0</v>
      </c>
      <c r="H29" s="319">
        <v>0</v>
      </c>
      <c r="I29" s="319">
        <v>0</v>
      </c>
      <c r="J29" s="319">
        <v>168000</v>
      </c>
      <c r="K29" s="319">
        <v>0</v>
      </c>
      <c r="L29" s="319">
        <v>840000</v>
      </c>
      <c r="M29" s="1133"/>
      <c r="N29" s="1125"/>
    </row>
    <row r="30" spans="1:15" ht="13.8" thickBot="1" x14ac:dyDescent="0.3">
      <c r="A30" s="505">
        <v>15</v>
      </c>
      <c r="B30" s="508" t="s">
        <v>77</v>
      </c>
      <c r="C30" s="507" t="s">
        <v>132</v>
      </c>
      <c r="D30" s="505" t="s">
        <v>65</v>
      </c>
      <c r="E30" s="129" t="s">
        <v>67</v>
      </c>
      <c r="F30" s="15">
        <v>0</v>
      </c>
      <c r="G30" s="133">
        <v>0</v>
      </c>
      <c r="H30" s="133">
        <v>2360000</v>
      </c>
      <c r="I30" s="15">
        <v>0</v>
      </c>
      <c r="J30" s="133">
        <v>0</v>
      </c>
      <c r="K30" s="133">
        <v>0</v>
      </c>
      <c r="L30" s="133">
        <v>0</v>
      </c>
      <c r="M30" s="1134">
        <v>33</v>
      </c>
      <c r="N30" s="1126" t="s">
        <v>611</v>
      </c>
    </row>
    <row r="31" spans="1:15" ht="14.4" thickBot="1" x14ac:dyDescent="0.35">
      <c r="A31" s="505">
        <v>17</v>
      </c>
      <c r="B31" s="506" t="s">
        <v>79</v>
      </c>
      <c r="C31" s="507" t="s">
        <v>439</v>
      </c>
      <c r="D31" s="505" t="s">
        <v>65</v>
      </c>
      <c r="E31" s="66" t="s">
        <v>130</v>
      </c>
      <c r="F31" s="67">
        <v>0</v>
      </c>
      <c r="G31" s="67">
        <v>0</v>
      </c>
      <c r="H31" s="67">
        <v>0</v>
      </c>
      <c r="I31" s="67">
        <v>0</v>
      </c>
      <c r="J31" s="62">
        <v>0</v>
      </c>
      <c r="K31" s="62">
        <v>0</v>
      </c>
      <c r="L31" s="62">
        <v>100000</v>
      </c>
      <c r="M31" s="1135">
        <v>35</v>
      </c>
      <c r="N31" s="1126" t="s">
        <v>614</v>
      </c>
    </row>
    <row r="32" spans="1:15" ht="14.4" thickBot="1" x14ac:dyDescent="0.35">
      <c r="A32" s="505">
        <v>18</v>
      </c>
      <c r="B32" s="506" t="s">
        <v>79</v>
      </c>
      <c r="C32" s="507" t="s">
        <v>440</v>
      </c>
      <c r="D32" s="505" t="s">
        <v>65</v>
      </c>
      <c r="E32" s="66" t="s">
        <v>130</v>
      </c>
      <c r="F32" s="67">
        <v>0</v>
      </c>
      <c r="G32" s="67">
        <v>0</v>
      </c>
      <c r="H32" s="67">
        <v>0</v>
      </c>
      <c r="I32" s="67">
        <v>0</v>
      </c>
      <c r="J32" s="62">
        <v>0</v>
      </c>
      <c r="K32" s="62">
        <v>200000</v>
      </c>
      <c r="L32" s="62"/>
      <c r="M32" s="1135">
        <v>36</v>
      </c>
      <c r="N32" s="1126" t="s">
        <v>614</v>
      </c>
    </row>
    <row r="33" spans="1:14" ht="14.4" thickBot="1" x14ac:dyDescent="0.35">
      <c r="A33" s="505">
        <v>19</v>
      </c>
      <c r="B33" s="506" t="s">
        <v>79</v>
      </c>
      <c r="C33" s="507" t="s">
        <v>441</v>
      </c>
      <c r="D33" s="505" t="s">
        <v>65</v>
      </c>
      <c r="E33" s="66" t="s">
        <v>130</v>
      </c>
      <c r="F33" s="67">
        <v>0</v>
      </c>
      <c r="G33" s="67">
        <v>0</v>
      </c>
      <c r="H33" s="67">
        <v>0</v>
      </c>
      <c r="I33" s="67">
        <v>0</v>
      </c>
      <c r="J33" s="62">
        <v>100000</v>
      </c>
      <c r="K33" s="62">
        <v>0</v>
      </c>
      <c r="L33" s="62"/>
      <c r="M33" s="1135">
        <v>37</v>
      </c>
      <c r="N33" s="1126" t="s">
        <v>611</v>
      </c>
    </row>
    <row r="34" spans="1:14" ht="14.4" thickBot="1" x14ac:dyDescent="0.35">
      <c r="A34" s="512">
        <v>20</v>
      </c>
      <c r="B34" s="514" t="s">
        <v>79</v>
      </c>
      <c r="C34" s="513" t="s">
        <v>353</v>
      </c>
      <c r="D34" s="512" t="s">
        <v>65</v>
      </c>
      <c r="E34" s="1008" t="s">
        <v>130</v>
      </c>
      <c r="F34" s="127"/>
      <c r="G34" s="1009"/>
      <c r="H34" s="127"/>
      <c r="I34" s="127"/>
      <c r="J34" s="1009">
        <v>0</v>
      </c>
      <c r="K34" s="1009">
        <v>0</v>
      </c>
      <c r="L34" s="1009">
        <v>100000</v>
      </c>
      <c r="M34" s="1135">
        <v>38</v>
      </c>
      <c r="N34" s="1126" t="s">
        <v>614</v>
      </c>
    </row>
    <row r="35" spans="1:14" ht="13.8" x14ac:dyDescent="0.3">
      <c r="A35" s="1037">
        <v>21</v>
      </c>
      <c r="B35" s="1040" t="s">
        <v>79</v>
      </c>
      <c r="C35" s="1038" t="s">
        <v>125</v>
      </c>
      <c r="D35" s="1016"/>
      <c r="E35" s="1010" t="s">
        <v>76</v>
      </c>
      <c r="F35" s="1011"/>
      <c r="G35" s="1012"/>
      <c r="H35" s="1013">
        <v>100000</v>
      </c>
      <c r="I35" s="1011"/>
      <c r="J35" s="1012"/>
      <c r="K35" s="1012"/>
      <c r="L35" s="1012"/>
      <c r="M35" s="1132">
        <v>39</v>
      </c>
      <c r="N35" s="1124" t="s">
        <v>613</v>
      </c>
    </row>
    <row r="36" spans="1:14" ht="13.8" thickBot="1" x14ac:dyDescent="0.3">
      <c r="A36" s="1030"/>
      <c r="B36" s="1041"/>
      <c r="C36" s="1039"/>
      <c r="D36" s="1017" t="s">
        <v>65</v>
      </c>
      <c r="E36" s="543" t="s">
        <v>67</v>
      </c>
      <c r="F36" s="132">
        <v>0</v>
      </c>
      <c r="G36" s="132">
        <v>0</v>
      </c>
      <c r="H36" s="1014">
        <v>0</v>
      </c>
      <c r="I36" s="132">
        <v>0</v>
      </c>
      <c r="J36" s="132">
        <v>0</v>
      </c>
      <c r="K36" s="1015">
        <v>0</v>
      </c>
      <c r="L36" s="1015">
        <v>6000000</v>
      </c>
      <c r="M36" s="1133"/>
      <c r="N36" s="1125"/>
    </row>
    <row r="37" spans="1:14" x14ac:dyDescent="0.25">
      <c r="A37" s="1029">
        <v>22</v>
      </c>
      <c r="B37" s="1027" t="s">
        <v>78</v>
      </c>
      <c r="C37" s="1031" t="s">
        <v>126</v>
      </c>
      <c r="D37" s="1033" t="s">
        <v>69</v>
      </c>
      <c r="E37" s="542" t="s">
        <v>509</v>
      </c>
      <c r="F37" s="42"/>
      <c r="G37" s="42"/>
      <c r="H37" s="540"/>
      <c r="I37" s="42"/>
      <c r="J37" s="42"/>
      <c r="K37" s="541"/>
      <c r="L37" s="1009">
        <v>250000</v>
      </c>
      <c r="M37" s="1136"/>
      <c r="N37" s="1124" t="s">
        <v>615</v>
      </c>
    </row>
    <row r="38" spans="1:14" ht="18" thickBot="1" x14ac:dyDescent="0.65">
      <c r="A38" s="1030"/>
      <c r="B38" s="1028"/>
      <c r="C38" s="1032"/>
      <c r="D38" s="1034"/>
      <c r="E38" s="543" t="s">
        <v>67</v>
      </c>
      <c r="F38" s="130">
        <v>0</v>
      </c>
      <c r="G38" s="130">
        <v>0</v>
      </c>
      <c r="H38" s="130">
        <v>0</v>
      </c>
      <c r="I38" s="130">
        <v>0</v>
      </c>
      <c r="J38" s="131">
        <v>0</v>
      </c>
      <c r="K38" s="131">
        <v>0</v>
      </c>
      <c r="L38" s="131">
        <v>1750000</v>
      </c>
      <c r="M38" s="1137"/>
      <c r="N38" s="1125"/>
    </row>
    <row r="39" spans="1:14" ht="15.6" x14ac:dyDescent="0.3">
      <c r="B39" s="23" t="s">
        <v>80</v>
      </c>
      <c r="C39" s="1"/>
      <c r="D39" s="9"/>
      <c r="E39" s="24"/>
      <c r="F39" s="25">
        <f t="shared" ref="F39:L39" si="0">SUM(F7:F38)</f>
        <v>1422000</v>
      </c>
      <c r="G39" s="25">
        <f t="shared" si="0"/>
        <v>1250000</v>
      </c>
      <c r="H39" s="25">
        <f t="shared" si="0"/>
        <v>9992000</v>
      </c>
      <c r="I39" s="25">
        <f t="shared" si="0"/>
        <v>1200000</v>
      </c>
      <c r="J39" s="25">
        <f t="shared" si="0"/>
        <v>2220000</v>
      </c>
      <c r="K39" s="25">
        <f t="shared" si="0"/>
        <v>4470000</v>
      </c>
      <c r="L39" s="25">
        <f t="shared" si="0"/>
        <v>11952125</v>
      </c>
      <c r="M39" s="60"/>
    </row>
    <row r="40" spans="1:14" ht="13.8" thickBot="1" x14ac:dyDescent="0.3">
      <c r="A40" s="26"/>
      <c r="B40" s="27"/>
      <c r="C40" s="28"/>
      <c r="D40" s="29"/>
      <c r="E40" s="30"/>
      <c r="F40" s="31"/>
      <c r="G40" s="31"/>
      <c r="H40" s="31"/>
      <c r="I40" s="31"/>
      <c r="J40" s="31"/>
      <c r="K40" s="31"/>
      <c r="L40" s="31"/>
      <c r="M40" s="31"/>
      <c r="N40" s="31"/>
    </row>
    <row r="41" spans="1:14" ht="13.95" customHeight="1" thickTop="1" x14ac:dyDescent="0.25">
      <c r="A41" s="8">
        <v>1</v>
      </c>
      <c r="B41" s="33" t="s">
        <v>81</v>
      </c>
      <c r="C41" s="32" t="s">
        <v>386</v>
      </c>
      <c r="D41" s="9" t="s">
        <v>65</v>
      </c>
      <c r="E41" s="525" t="s">
        <v>387</v>
      </c>
      <c r="F41" s="526">
        <v>0</v>
      </c>
      <c r="G41" s="526"/>
      <c r="H41" s="527"/>
      <c r="I41" s="526">
        <v>0</v>
      </c>
      <c r="J41" s="526">
        <v>1300000</v>
      </c>
      <c r="K41" s="526">
        <v>0</v>
      </c>
      <c r="L41" s="526">
        <v>0</v>
      </c>
      <c r="M41" s="1139">
        <v>41</v>
      </c>
      <c r="N41" s="1140" t="s">
        <v>617</v>
      </c>
    </row>
    <row r="42" spans="1:14" ht="13.5" customHeight="1" thickBot="1" x14ac:dyDescent="0.3">
      <c r="A42" s="322">
        <v>2</v>
      </c>
      <c r="B42" s="537" t="s">
        <v>81</v>
      </c>
      <c r="C42" s="538" t="s">
        <v>83</v>
      </c>
      <c r="D42" s="29" t="s">
        <v>65</v>
      </c>
      <c r="E42" s="539" t="s">
        <v>82</v>
      </c>
      <c r="F42" s="406">
        <v>350000</v>
      </c>
      <c r="G42" s="528">
        <v>0</v>
      </c>
      <c r="H42" s="406">
        <v>12600000</v>
      </c>
      <c r="I42" s="406">
        <v>0</v>
      </c>
      <c r="J42" s="406">
        <v>0</v>
      </c>
      <c r="K42" s="406">
        <v>0</v>
      </c>
      <c r="L42" s="406">
        <v>0</v>
      </c>
      <c r="M42" s="1138">
        <v>43</v>
      </c>
      <c r="N42" s="1138" t="s">
        <v>617</v>
      </c>
    </row>
    <row r="43" spans="1:14" ht="13.8" thickTop="1" x14ac:dyDescent="0.25">
      <c r="I43" s="1">
        <v>0</v>
      </c>
    </row>
    <row r="44" spans="1:14" ht="15.6" x14ac:dyDescent="0.3">
      <c r="A44" s="36"/>
      <c r="B44" s="37" t="s">
        <v>84</v>
      </c>
      <c r="F44" s="39">
        <f t="shared" ref="F44:L44" si="1">SUM(F41:F42)</f>
        <v>350000</v>
      </c>
      <c r="G44" s="39">
        <f t="shared" si="1"/>
        <v>0</v>
      </c>
      <c r="H44" s="39">
        <f t="shared" si="1"/>
        <v>12600000</v>
      </c>
      <c r="I44" s="39">
        <f t="shared" si="1"/>
        <v>0</v>
      </c>
      <c r="J44" s="39">
        <f t="shared" si="1"/>
        <v>1300000</v>
      </c>
      <c r="K44" s="39">
        <f t="shared" si="1"/>
        <v>0</v>
      </c>
      <c r="L44" s="39">
        <f t="shared" si="1"/>
        <v>0</v>
      </c>
    </row>
    <row r="45" spans="1:14" x14ac:dyDescent="0.25">
      <c r="A45" s="36"/>
      <c r="B45" s="4"/>
      <c r="F45" s="25"/>
      <c r="G45" s="25"/>
      <c r="H45" s="25"/>
      <c r="I45" s="25"/>
      <c r="J45" s="25"/>
      <c r="K45" s="25"/>
      <c r="L45" s="25"/>
    </row>
    <row r="46" spans="1:14" x14ac:dyDescent="0.25">
      <c r="A46" s="36"/>
      <c r="B46" s="4"/>
      <c r="E46" s="12" t="s">
        <v>85</v>
      </c>
      <c r="F46" s="21">
        <f t="shared" ref="F46:L46" si="2">+F7+F11+F13+F16+F17+F18+F20+F21+F23+F24+F26+F28+F31+F32+F33+F34+F37</f>
        <v>348000</v>
      </c>
      <c r="G46" s="21">
        <f t="shared" si="2"/>
        <v>425000</v>
      </c>
      <c r="H46" s="21">
        <f t="shared" si="2"/>
        <v>1179400</v>
      </c>
      <c r="I46" s="21">
        <f t="shared" si="2"/>
        <v>300000</v>
      </c>
      <c r="J46" s="21">
        <f t="shared" si="2"/>
        <v>494000</v>
      </c>
      <c r="K46" s="21">
        <f t="shared" si="2"/>
        <v>1054200</v>
      </c>
      <c r="L46" s="21">
        <f t="shared" si="2"/>
        <v>1390425</v>
      </c>
    </row>
    <row r="47" spans="1:14" x14ac:dyDescent="0.25">
      <c r="A47" s="36"/>
      <c r="B47" s="4"/>
      <c r="E47" s="40" t="s">
        <v>86</v>
      </c>
      <c r="F47" s="41">
        <f>+F35+F15+F8</f>
        <v>625000</v>
      </c>
      <c r="G47" s="41">
        <f t="shared" ref="G47:L47" si="3">+G35+G15+G8</f>
        <v>700000</v>
      </c>
      <c r="H47" s="41">
        <f t="shared" si="3"/>
        <v>825000</v>
      </c>
      <c r="I47" s="41">
        <f t="shared" si="3"/>
        <v>775000</v>
      </c>
      <c r="J47" s="41">
        <f t="shared" si="3"/>
        <v>825000</v>
      </c>
      <c r="K47" s="41">
        <f t="shared" si="3"/>
        <v>875000</v>
      </c>
      <c r="L47" s="41">
        <f t="shared" si="3"/>
        <v>925000</v>
      </c>
    </row>
    <row r="48" spans="1:14" x14ac:dyDescent="0.25">
      <c r="A48" s="36"/>
      <c r="B48" s="4"/>
      <c r="E48" s="24" t="s">
        <v>87</v>
      </c>
      <c r="F48" s="42">
        <f>+F30+F38+F9+F36</f>
        <v>0</v>
      </c>
      <c r="G48" s="42">
        <f t="shared" ref="G48:L48" si="4">+G30+G38+G9+G36</f>
        <v>0</v>
      </c>
      <c r="H48" s="42">
        <f t="shared" si="4"/>
        <v>6455000</v>
      </c>
      <c r="I48" s="42">
        <f t="shared" si="4"/>
        <v>0</v>
      </c>
      <c r="J48" s="42">
        <f t="shared" si="4"/>
        <v>0</v>
      </c>
      <c r="K48" s="42">
        <f t="shared" si="4"/>
        <v>0</v>
      </c>
      <c r="L48" s="42">
        <f t="shared" si="4"/>
        <v>7750000</v>
      </c>
    </row>
    <row r="49" spans="1:12" x14ac:dyDescent="0.25">
      <c r="A49" s="36"/>
      <c r="B49" s="4"/>
      <c r="E49" s="18" t="s">
        <v>88</v>
      </c>
      <c r="F49" s="43">
        <f t="shared" ref="F49:L49" si="5">+F14</f>
        <v>125000</v>
      </c>
      <c r="G49" s="43">
        <f t="shared" si="5"/>
        <v>125000</v>
      </c>
      <c r="H49" s="43">
        <f t="shared" si="5"/>
        <v>125000</v>
      </c>
      <c r="I49" s="43">
        <f t="shared" si="5"/>
        <v>125000</v>
      </c>
      <c r="J49" s="43">
        <f t="shared" si="5"/>
        <v>125000</v>
      </c>
      <c r="K49" s="43">
        <f t="shared" si="5"/>
        <v>125000</v>
      </c>
      <c r="L49" s="43">
        <f t="shared" si="5"/>
        <v>125000</v>
      </c>
    </row>
    <row r="50" spans="1:12" x14ac:dyDescent="0.25">
      <c r="A50" s="36"/>
      <c r="B50" s="4"/>
      <c r="E50" s="334" t="s">
        <v>68</v>
      </c>
      <c r="F50" s="44">
        <f t="shared" ref="F50:L50" si="6">+F10</f>
        <v>0</v>
      </c>
      <c r="G50" s="44">
        <f t="shared" si="6"/>
        <v>0</v>
      </c>
      <c r="H50" s="44">
        <f t="shared" si="6"/>
        <v>650000</v>
      </c>
      <c r="I50" s="44">
        <f t="shared" si="6"/>
        <v>0</v>
      </c>
      <c r="J50" s="44">
        <f t="shared" si="6"/>
        <v>0</v>
      </c>
      <c r="K50" s="44">
        <f t="shared" si="6"/>
        <v>0</v>
      </c>
      <c r="L50" s="44">
        <f t="shared" si="6"/>
        <v>0</v>
      </c>
    </row>
    <row r="51" spans="1:12" x14ac:dyDescent="0.25">
      <c r="A51" s="36"/>
      <c r="B51" s="4"/>
      <c r="E51" s="45" t="s">
        <v>356</v>
      </c>
      <c r="F51" s="46">
        <f t="shared" ref="F51:L51" si="7">+F12</f>
        <v>240000</v>
      </c>
      <c r="G51" s="46">
        <f t="shared" si="7"/>
        <v>0</v>
      </c>
      <c r="H51" s="46">
        <f t="shared" si="7"/>
        <v>0</v>
      </c>
      <c r="I51" s="46">
        <f t="shared" si="7"/>
        <v>0</v>
      </c>
      <c r="J51" s="46">
        <f t="shared" si="7"/>
        <v>0</v>
      </c>
      <c r="K51" s="46">
        <f t="shared" si="7"/>
        <v>2415800</v>
      </c>
      <c r="L51" s="46">
        <f t="shared" si="7"/>
        <v>0</v>
      </c>
    </row>
    <row r="52" spans="1:12" x14ac:dyDescent="0.25">
      <c r="A52" s="36"/>
      <c r="B52" s="4"/>
      <c r="E52" s="332" t="s">
        <v>355</v>
      </c>
      <c r="F52" s="333">
        <f t="shared" ref="F52:L52" si="8">+F19+F22+F25+F27+F29</f>
        <v>84000</v>
      </c>
      <c r="G52" s="333">
        <f t="shared" si="8"/>
        <v>0</v>
      </c>
      <c r="H52" s="333">
        <f t="shared" si="8"/>
        <v>757600</v>
      </c>
      <c r="I52" s="333">
        <f t="shared" si="8"/>
        <v>0</v>
      </c>
      <c r="J52" s="333">
        <f t="shared" si="8"/>
        <v>776000</v>
      </c>
      <c r="K52" s="333">
        <f t="shared" si="8"/>
        <v>0</v>
      </c>
      <c r="L52" s="333">
        <f t="shared" si="8"/>
        <v>1761700</v>
      </c>
    </row>
    <row r="53" spans="1:12" ht="13.8" thickBot="1" x14ac:dyDescent="0.3">
      <c r="A53" s="36"/>
      <c r="B53" s="4"/>
      <c r="E53" s="34" t="s">
        <v>89</v>
      </c>
      <c r="F53" s="35">
        <f>+F42</f>
        <v>350000</v>
      </c>
      <c r="G53" s="35">
        <f t="shared" ref="G53:L53" si="9">+G44</f>
        <v>0</v>
      </c>
      <c r="H53" s="35">
        <f t="shared" si="9"/>
        <v>12600000</v>
      </c>
      <c r="I53" s="35">
        <f t="shared" si="9"/>
        <v>0</v>
      </c>
      <c r="J53" s="35">
        <f t="shared" si="9"/>
        <v>1300000</v>
      </c>
      <c r="K53" s="35">
        <f t="shared" si="9"/>
        <v>0</v>
      </c>
      <c r="L53" s="35">
        <f t="shared" si="9"/>
        <v>0</v>
      </c>
    </row>
    <row r="54" spans="1:12" ht="13.8" thickTop="1" x14ac:dyDescent="0.25">
      <c r="A54" s="36"/>
      <c r="B54" s="4"/>
      <c r="E54" s="47"/>
      <c r="F54" s="25">
        <f>SUM(F46:F53)</f>
        <v>1772000</v>
      </c>
      <c r="G54" s="25">
        <f t="shared" ref="G54:L54" si="10">SUM(G46:G53)</f>
        <v>1250000</v>
      </c>
      <c r="H54" s="25">
        <f t="shared" si="10"/>
        <v>22592000</v>
      </c>
      <c r="I54" s="25">
        <f t="shared" si="10"/>
        <v>1200000</v>
      </c>
      <c r="J54" s="25">
        <f t="shared" si="10"/>
        <v>3520000</v>
      </c>
      <c r="K54" s="25">
        <f t="shared" si="10"/>
        <v>4470000</v>
      </c>
      <c r="L54" s="25">
        <f t="shared" si="10"/>
        <v>11952125</v>
      </c>
    </row>
    <row r="55" spans="1:12" x14ac:dyDescent="0.25">
      <c r="A55" s="36"/>
      <c r="B55" s="4"/>
      <c r="E55" s="47"/>
      <c r="F55" s="25"/>
      <c r="G55" s="25"/>
      <c r="H55" s="25"/>
      <c r="I55" s="25"/>
      <c r="J55" s="25"/>
      <c r="K55" s="25"/>
      <c r="L55" s="25"/>
    </row>
    <row r="56" spans="1:12" x14ac:dyDescent="0.25">
      <c r="A56" s="1048" t="s">
        <v>359</v>
      </c>
      <c r="B56" s="1048"/>
      <c r="C56" s="1048"/>
      <c r="E56" s="47"/>
      <c r="F56" s="25"/>
      <c r="G56" s="25"/>
      <c r="H56" s="25"/>
      <c r="I56" s="25"/>
      <c r="J56" s="25"/>
      <c r="K56" s="25"/>
      <c r="L56" s="25"/>
    </row>
    <row r="57" spans="1:12" x14ac:dyDescent="0.25">
      <c r="A57" s="36"/>
      <c r="B57" s="4"/>
      <c r="F57" s="25"/>
      <c r="G57" s="25"/>
      <c r="H57" s="25"/>
      <c r="I57" s="25"/>
      <c r="J57" s="25"/>
      <c r="K57" s="25"/>
      <c r="L57" s="25"/>
    </row>
    <row r="58" spans="1:12" x14ac:dyDescent="0.25">
      <c r="F58" s="1">
        <f>+F39+F44-F54</f>
        <v>0</v>
      </c>
      <c r="G58" s="1">
        <f t="shared" ref="G58:L58" si="11">+G39+G44-G54</f>
        <v>0</v>
      </c>
      <c r="H58" s="1">
        <f t="shared" si="11"/>
        <v>0</v>
      </c>
      <c r="I58" s="1">
        <f t="shared" si="11"/>
        <v>0</v>
      </c>
      <c r="J58" s="1">
        <f t="shared" si="11"/>
        <v>0</v>
      </c>
      <c r="K58" s="1">
        <f t="shared" si="11"/>
        <v>0</v>
      </c>
      <c r="L58" s="1">
        <f t="shared" si="11"/>
        <v>0</v>
      </c>
    </row>
  </sheetData>
  <mergeCells count="64">
    <mergeCell ref="N28:N29"/>
    <mergeCell ref="N35:N36"/>
    <mergeCell ref="N37:N38"/>
    <mergeCell ref="N11:N12"/>
    <mergeCell ref="N18:N19"/>
    <mergeCell ref="N21:N22"/>
    <mergeCell ref="N24:N25"/>
    <mergeCell ref="N26:N27"/>
    <mergeCell ref="M35:M36"/>
    <mergeCell ref="A1:L1"/>
    <mergeCell ref="A2:L2"/>
    <mergeCell ref="A3:L3"/>
    <mergeCell ref="A4:L4"/>
    <mergeCell ref="A5:L5"/>
    <mergeCell ref="C7:C10"/>
    <mergeCell ref="A14:A15"/>
    <mergeCell ref="B14:B15"/>
    <mergeCell ref="C14:C15"/>
    <mergeCell ref="D7:D10"/>
    <mergeCell ref="M11:M12"/>
    <mergeCell ref="M21:M22"/>
    <mergeCell ref="M24:M25"/>
    <mergeCell ref="M26:M27"/>
    <mergeCell ref="M28:M29"/>
    <mergeCell ref="A56:C56"/>
    <mergeCell ref="N7:N10"/>
    <mergeCell ref="M7:M10"/>
    <mergeCell ref="B11:B12"/>
    <mergeCell ref="C11:C12"/>
    <mergeCell ref="D11:D12"/>
    <mergeCell ref="N14:N15"/>
    <mergeCell ref="M14:M15"/>
    <mergeCell ref="D14:D15"/>
    <mergeCell ref="M18:M19"/>
    <mergeCell ref="A7:A10"/>
    <mergeCell ref="B7:B10"/>
    <mergeCell ref="B18:B19"/>
    <mergeCell ref="C18:C19"/>
    <mergeCell ref="D18:D19"/>
    <mergeCell ref="B21:B22"/>
    <mergeCell ref="C21:C22"/>
    <mergeCell ref="D21:D22"/>
    <mergeCell ref="B24:B25"/>
    <mergeCell ref="C24:C25"/>
    <mergeCell ref="D24:D25"/>
    <mergeCell ref="B26:B27"/>
    <mergeCell ref="C26:C27"/>
    <mergeCell ref="D26:D27"/>
    <mergeCell ref="A11:A12"/>
    <mergeCell ref="A18:A19"/>
    <mergeCell ref="A21:A22"/>
    <mergeCell ref="A24:A25"/>
    <mergeCell ref="A26:A27"/>
    <mergeCell ref="B37:B38"/>
    <mergeCell ref="A37:A38"/>
    <mergeCell ref="C37:C38"/>
    <mergeCell ref="D37:D38"/>
    <mergeCell ref="B28:B29"/>
    <mergeCell ref="C28:C29"/>
    <mergeCell ref="D28:D29"/>
    <mergeCell ref="A28:A29"/>
    <mergeCell ref="A35:A36"/>
    <mergeCell ref="C35:C36"/>
    <mergeCell ref="B35:B36"/>
  </mergeCells>
  <phoneticPr fontId="25" type="noConversion"/>
  <printOptions horizontalCentered="1" verticalCentered="1" gridLines="1"/>
  <pageMargins left="0" right="0" top="0.28999999999999998" bottom="0.42" header="0.5" footer="0.17"/>
  <pageSetup paperSize="3" scale="89" firstPageNumber="3" orientation="landscape" useFirstPageNumber="1" r:id="rId1"/>
  <headerFooter alignWithMargins="0">
    <oddFooter>&amp;R&amp;D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85" workbookViewId="0">
      <selection activeCell="B46" sqref="B46"/>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503</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504</v>
      </c>
      <c r="B11" s="1099"/>
    </row>
    <row r="12" spans="1:2" x14ac:dyDescent="0.3">
      <c r="A12" s="503" t="s">
        <v>505</v>
      </c>
      <c r="B12" s="503"/>
    </row>
    <row r="13" spans="1:2" x14ac:dyDescent="0.3">
      <c r="A13" s="503" t="s">
        <v>506</v>
      </c>
      <c r="B13" s="503"/>
    </row>
    <row r="14" spans="1:2" x14ac:dyDescent="0.3">
      <c r="A14" s="503" t="s">
        <v>507</v>
      </c>
      <c r="B14" s="503"/>
    </row>
    <row r="15" spans="1:2" x14ac:dyDescent="0.3">
      <c r="A15" s="503" t="s">
        <v>508</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c r="B46" s="93">
        <v>75000</v>
      </c>
    </row>
    <row r="47" spans="1:2" x14ac:dyDescent="0.3">
      <c r="A47" s="139" t="s">
        <v>124</v>
      </c>
      <c r="B47" s="93"/>
    </row>
    <row r="48" spans="1:2" x14ac:dyDescent="0.3">
      <c r="A48" s="139" t="s">
        <v>136</v>
      </c>
      <c r="B48" s="93"/>
    </row>
    <row r="49" spans="1:2" ht="16.2" thickBot="1" x14ac:dyDescent="0.35">
      <c r="A49" s="140" t="s">
        <v>325</v>
      </c>
      <c r="B49" s="93"/>
    </row>
    <row r="50" spans="1:2" ht="16.8" thickTop="1" thickBot="1" x14ac:dyDescent="0.35">
      <c r="A50" s="85" t="s">
        <v>11</v>
      </c>
      <c r="B50" s="90">
        <f>SUM(B43:B47)</f>
        <v>75000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0" zoomScale="85" workbookViewId="0">
      <selection activeCell="A49" sqref="A49"/>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500</v>
      </c>
      <c r="B4" s="1101"/>
    </row>
    <row r="5" spans="1:2" ht="12.75" customHeight="1" x14ac:dyDescent="0.3">
      <c r="A5" s="73"/>
      <c r="B5" s="74"/>
    </row>
    <row r="6" spans="1:2" x14ac:dyDescent="0.3">
      <c r="A6" s="1102" t="s">
        <v>30</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501</v>
      </c>
      <c r="B11" s="1099"/>
    </row>
    <row r="12" spans="1:2" x14ac:dyDescent="0.3">
      <c r="A12" s="503" t="s">
        <v>502</v>
      </c>
      <c r="B12" s="503"/>
    </row>
    <row r="13" spans="1:2" x14ac:dyDescent="0.3">
      <c r="A13" s="503"/>
      <c r="B13" s="503"/>
    </row>
    <row r="14" spans="1:2" x14ac:dyDescent="0.3">
      <c r="A14" s="503"/>
      <c r="B14" s="503"/>
    </row>
    <row r="15" spans="1:2" x14ac:dyDescent="0.3">
      <c r="A15" s="503"/>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c r="B46" s="93">
        <v>75000</v>
      </c>
    </row>
    <row r="47" spans="1:2" x14ac:dyDescent="0.3">
      <c r="A47" s="139" t="s">
        <v>124</v>
      </c>
      <c r="B47" s="93"/>
    </row>
    <row r="48" spans="1:2" x14ac:dyDescent="0.3">
      <c r="A48" s="139" t="s">
        <v>136</v>
      </c>
      <c r="B48" s="93">
        <v>75000</v>
      </c>
    </row>
    <row r="49" spans="1:2" ht="16.2" thickBot="1" x14ac:dyDescent="0.35">
      <c r="A49" s="140" t="s">
        <v>325</v>
      </c>
      <c r="B49" s="93"/>
    </row>
    <row r="50" spans="1:2" ht="16.8" thickTop="1" thickBot="1" x14ac:dyDescent="0.35">
      <c r="A50" s="85" t="s">
        <v>11</v>
      </c>
      <c r="B50" s="90">
        <f>SUM(B43:B47)</f>
        <v>75000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6" zoomScale="85" workbookViewId="0">
      <selection activeCell="A49" sqref="A49"/>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470</v>
      </c>
      <c r="B4" s="1101"/>
    </row>
    <row r="5" spans="1:2" ht="12.75" customHeight="1" x14ac:dyDescent="0.3">
      <c r="A5" s="73"/>
      <c r="B5" s="74"/>
    </row>
    <row r="6" spans="1:2" x14ac:dyDescent="0.3">
      <c r="A6" s="1102" t="s">
        <v>471</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472</v>
      </c>
      <c r="B11" s="1099"/>
    </row>
    <row r="12" spans="1:2" x14ac:dyDescent="0.3">
      <c r="A12" s="503" t="s">
        <v>473</v>
      </c>
      <c r="B12" s="503"/>
    </row>
    <row r="13" spans="1:2" x14ac:dyDescent="0.3">
      <c r="A13" s="503" t="s">
        <v>474</v>
      </c>
      <c r="B13" s="503"/>
    </row>
    <row r="14" spans="1:2" x14ac:dyDescent="0.3">
      <c r="A14" s="503" t="s">
        <v>475</v>
      </c>
      <c r="B14" s="503"/>
    </row>
    <row r="15" spans="1:2" x14ac:dyDescent="0.3">
      <c r="A15" s="503" t="s">
        <v>2</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c r="B46" s="93"/>
    </row>
    <row r="47" spans="1:2" x14ac:dyDescent="0.3">
      <c r="A47" s="139" t="s">
        <v>124</v>
      </c>
      <c r="B47" s="93"/>
    </row>
    <row r="48" spans="1:2" x14ac:dyDescent="0.3">
      <c r="A48" s="139" t="s">
        <v>136</v>
      </c>
      <c r="B48" s="93"/>
    </row>
    <row r="49" spans="1:2" ht="16.2" thickBot="1" x14ac:dyDescent="0.35">
      <c r="A49" s="140" t="s">
        <v>325</v>
      </c>
      <c r="B49" s="93">
        <v>100000</v>
      </c>
    </row>
    <row r="50" spans="1:2" ht="16.8" thickTop="1" thickBot="1" x14ac:dyDescent="0.35">
      <c r="A50" s="85" t="s">
        <v>11</v>
      </c>
      <c r="B50" s="90">
        <f>SUM(B43:B47)</f>
        <v>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9" zoomScale="85" workbookViewId="0">
      <selection activeCell="B47" sqref="B47"/>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466</v>
      </c>
      <c r="B4" s="1101"/>
    </row>
    <row r="5" spans="1:2" ht="12.75" customHeight="1" x14ac:dyDescent="0.3">
      <c r="A5" s="73"/>
      <c r="B5" s="74"/>
    </row>
    <row r="6" spans="1:2" x14ac:dyDescent="0.3">
      <c r="A6" s="1102" t="s">
        <v>467</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468</v>
      </c>
      <c r="B11" s="1099"/>
    </row>
    <row r="12" spans="1:2" x14ac:dyDescent="0.3">
      <c r="A12" s="503" t="s">
        <v>469</v>
      </c>
      <c r="B12" s="503"/>
    </row>
    <row r="13" spans="1:2" x14ac:dyDescent="0.3">
      <c r="A13" s="503"/>
      <c r="B13" s="503"/>
    </row>
    <row r="14" spans="1:2" x14ac:dyDescent="0.3">
      <c r="A14" s="503" t="s">
        <v>2</v>
      </c>
      <c r="B14" s="503"/>
    </row>
    <row r="15" spans="1:2" x14ac:dyDescent="0.3">
      <c r="A15" s="503" t="s">
        <v>2</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row>
    <row r="47" spans="1:2" x14ac:dyDescent="0.3">
      <c r="A47" s="139" t="s">
        <v>124</v>
      </c>
      <c r="B47" s="93">
        <v>75000</v>
      </c>
    </row>
    <row r="48" spans="1:2" x14ac:dyDescent="0.3">
      <c r="A48" s="139" t="s">
        <v>136</v>
      </c>
      <c r="B48" s="93"/>
    </row>
    <row r="49" spans="1:2" ht="16.2" thickBot="1" x14ac:dyDescent="0.35">
      <c r="A49" s="140" t="s">
        <v>325</v>
      </c>
      <c r="B49" s="93" t="s">
        <v>2</v>
      </c>
    </row>
    <row r="50" spans="1:2" ht="16.8" thickTop="1" thickBot="1" x14ac:dyDescent="0.35">
      <c r="A50" s="85" t="s">
        <v>11</v>
      </c>
      <c r="B50" s="90">
        <f>SUM(B43:B47)</f>
        <v>75000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topLeftCell="A19" zoomScale="85" workbookViewId="0">
      <selection activeCell="B47" sqref="B47"/>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461</v>
      </c>
      <c r="B4" s="1101"/>
    </row>
    <row r="5" spans="1:2" ht="12.75" customHeight="1" x14ac:dyDescent="0.3">
      <c r="A5" s="73"/>
      <c r="B5" s="74"/>
    </row>
    <row r="6" spans="1:2" x14ac:dyDescent="0.3">
      <c r="A6" s="1102" t="s">
        <v>462</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463</v>
      </c>
      <c r="B11" s="1099"/>
    </row>
    <row r="12" spans="1:2" x14ac:dyDescent="0.3">
      <c r="A12" s="503" t="s">
        <v>464</v>
      </c>
      <c r="B12" s="503"/>
    </row>
    <row r="13" spans="1:2" x14ac:dyDescent="0.3">
      <c r="A13" s="503" t="s">
        <v>465</v>
      </c>
      <c r="B13" s="503"/>
    </row>
    <row r="14" spans="1:2" x14ac:dyDescent="0.3">
      <c r="A14" s="503" t="s">
        <v>2</v>
      </c>
      <c r="B14" s="503"/>
    </row>
    <row r="15" spans="1:2" x14ac:dyDescent="0.3">
      <c r="A15" s="503" t="s">
        <v>2</v>
      </c>
      <c r="B15" s="503"/>
    </row>
    <row r="16" spans="1:2" ht="12.75" customHeight="1" thickBot="1" x14ac:dyDescent="0.35">
      <c r="A16" s="78"/>
      <c r="B16" s="79"/>
    </row>
    <row r="17" spans="1:4" x14ac:dyDescent="0.3">
      <c r="A17" s="80" t="s">
        <v>16</v>
      </c>
      <c r="B17" s="81" t="s">
        <v>2</v>
      </c>
    </row>
    <row r="18" spans="1:4" x14ac:dyDescent="0.3">
      <c r="A18" s="69" t="s">
        <v>3</v>
      </c>
      <c r="B18" s="81" t="s">
        <v>2</v>
      </c>
    </row>
    <row r="19" spans="1:4" x14ac:dyDescent="0.3">
      <c r="B19" s="81"/>
    </row>
    <row r="20" spans="1:4" x14ac:dyDescent="0.3">
      <c r="A20" s="69" t="s">
        <v>5</v>
      </c>
      <c r="B20" s="81"/>
    </row>
    <row r="21" spans="1:4" ht="16.2" thickBot="1" x14ac:dyDescent="0.35">
      <c r="A21" s="82" t="s">
        <v>26</v>
      </c>
      <c r="B21" s="83"/>
    </row>
    <row r="22" spans="1:4" ht="16.2" thickTop="1" x14ac:dyDescent="0.3">
      <c r="A22" s="69" t="s">
        <v>6</v>
      </c>
      <c r="B22" s="84"/>
      <c r="D22" s="72"/>
    </row>
    <row r="23" spans="1:4" s="80" customFormat="1" ht="16.2" thickBot="1" x14ac:dyDescent="0.35">
      <c r="A23" s="85" t="s">
        <v>7</v>
      </c>
      <c r="B23" s="86">
        <f>SUM(B17:B21)-(B22)</f>
        <v>0</v>
      </c>
    </row>
    <row r="24" spans="1:4" ht="12.75" customHeight="1" x14ac:dyDescent="0.3">
      <c r="A24" s="73"/>
      <c r="B24" s="87"/>
    </row>
    <row r="25" spans="1:4" x14ac:dyDescent="0.3">
      <c r="A25" s="80" t="s">
        <v>17</v>
      </c>
      <c r="B25" s="81"/>
    </row>
    <row r="26" spans="1:4" x14ac:dyDescent="0.3">
      <c r="A26" s="69" t="s">
        <v>137</v>
      </c>
      <c r="B26" s="81"/>
    </row>
    <row r="27" spans="1:4" ht="16.5" customHeight="1" x14ac:dyDescent="0.3">
      <c r="A27" s="69" t="s">
        <v>22</v>
      </c>
      <c r="B27" s="81"/>
    </row>
    <row r="28" spans="1:4" x14ac:dyDescent="0.3">
      <c r="A28" s="69" t="s">
        <v>20</v>
      </c>
      <c r="B28" s="81"/>
    </row>
    <row r="29" spans="1:4" x14ac:dyDescent="0.3">
      <c r="A29" s="69" t="s">
        <v>8</v>
      </c>
      <c r="B29" s="81"/>
    </row>
    <row r="30" spans="1:4" x14ac:dyDescent="0.3">
      <c r="A30" s="69" t="s">
        <v>138</v>
      </c>
      <c r="B30" s="81"/>
    </row>
    <row r="31" spans="1:4" x14ac:dyDescent="0.3">
      <c r="A31" s="69" t="s">
        <v>9</v>
      </c>
      <c r="B31" s="81"/>
    </row>
    <row r="32" spans="1:4" ht="16.2" thickBot="1" x14ac:dyDescent="0.35">
      <c r="A32" s="82" t="s">
        <v>10</v>
      </c>
      <c r="B32" s="88"/>
    </row>
    <row r="33" spans="1:2" s="80" customFormat="1" ht="16.8" thickTop="1" thickBot="1" x14ac:dyDescent="0.35">
      <c r="A33" s="89" t="s">
        <v>11</v>
      </c>
      <c r="B33" s="90">
        <f>SUM(B26:B32)</f>
        <v>0</v>
      </c>
    </row>
    <row r="34" spans="1:2" ht="12.75" customHeight="1" x14ac:dyDescent="0.3">
      <c r="A34" s="73"/>
      <c r="B34" s="87"/>
    </row>
    <row r="35" spans="1:2" x14ac:dyDescent="0.3">
      <c r="A35" s="80" t="s">
        <v>18</v>
      </c>
      <c r="B35" s="81" t="s">
        <v>4</v>
      </c>
    </row>
    <row r="36" spans="1:2" x14ac:dyDescent="0.3">
      <c r="A36" s="69" t="s">
        <v>12</v>
      </c>
      <c r="B36" s="81"/>
    </row>
    <row r="37" spans="1:2" x14ac:dyDescent="0.3">
      <c r="A37" s="69" t="s">
        <v>13</v>
      </c>
      <c r="B37" s="81"/>
    </row>
    <row r="38" spans="1:2" x14ac:dyDescent="0.3">
      <c r="A38" s="69" t="s">
        <v>14</v>
      </c>
      <c r="B38" s="81"/>
    </row>
    <row r="39" spans="1:2" ht="16.2" thickBot="1" x14ac:dyDescent="0.35">
      <c r="A39" s="82" t="s">
        <v>15</v>
      </c>
      <c r="B39" s="88"/>
    </row>
    <row r="40" spans="1:2" s="80" customFormat="1" ht="16.8" thickTop="1" thickBot="1" x14ac:dyDescent="0.35">
      <c r="A40" s="89" t="s">
        <v>7</v>
      </c>
      <c r="B40" s="90">
        <f>SUM(B35:B39)</f>
        <v>0</v>
      </c>
    </row>
    <row r="41" spans="1:2" ht="12.75" customHeight="1" x14ac:dyDescent="0.3">
      <c r="A41" s="73"/>
      <c r="B41" s="87"/>
    </row>
    <row r="42" spans="1:2" ht="15" customHeight="1" x14ac:dyDescent="0.3">
      <c r="A42" s="80" t="s">
        <v>19</v>
      </c>
      <c r="B42" s="81"/>
    </row>
    <row r="43" spans="1:2" x14ac:dyDescent="0.3">
      <c r="A43" s="137" t="s">
        <v>120</v>
      </c>
      <c r="B43" s="93"/>
    </row>
    <row r="44" spans="1:2" x14ac:dyDescent="0.3">
      <c r="A44" s="138" t="s">
        <v>121</v>
      </c>
      <c r="B44" s="93" t="s">
        <v>2</v>
      </c>
    </row>
    <row r="45" spans="1:2" x14ac:dyDescent="0.3">
      <c r="A45" s="139" t="s">
        <v>122</v>
      </c>
      <c r="B45" s="93"/>
    </row>
    <row r="46" spans="1:2" x14ac:dyDescent="0.3">
      <c r="A46" s="139" t="s">
        <v>123</v>
      </c>
    </row>
    <row r="47" spans="1:2" x14ac:dyDescent="0.3">
      <c r="A47" s="139" t="s">
        <v>124</v>
      </c>
      <c r="B47" s="93">
        <v>75000</v>
      </c>
    </row>
    <row r="48" spans="1:2" x14ac:dyDescent="0.3">
      <c r="A48" s="139" t="s">
        <v>136</v>
      </c>
      <c r="B48" s="93"/>
    </row>
    <row r="49" spans="1:2" ht="16.2" thickBot="1" x14ac:dyDescent="0.35">
      <c r="A49" s="140" t="s">
        <v>325</v>
      </c>
      <c r="B49" s="93" t="s">
        <v>2</v>
      </c>
    </row>
    <row r="50" spans="1:2" ht="16.8" thickTop="1" thickBot="1" x14ac:dyDescent="0.35">
      <c r="A50" s="85" t="s">
        <v>11</v>
      </c>
      <c r="B50" s="90">
        <f>SUM(B43:B47)</f>
        <v>75000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topLeftCell="A16" zoomScaleNormal="100" workbookViewId="0">
      <selection activeCell="A39" sqref="A39:A45"/>
    </sheetView>
  </sheetViews>
  <sheetFormatPr defaultColWidth="9.33203125" defaultRowHeight="15.6" x14ac:dyDescent="0.3"/>
  <cols>
    <col min="1" max="1" width="78.44140625" style="69" customWidth="1"/>
    <col min="2" max="2" width="13.6640625" style="92" customWidth="1"/>
    <col min="3" max="256" width="9.33203125" style="69"/>
    <col min="257" max="257" width="78.44140625" style="69" customWidth="1"/>
    <col min="258" max="258" width="13.6640625" style="69" customWidth="1"/>
    <col min="259" max="512" width="9.33203125" style="69"/>
    <col min="513" max="513" width="78.44140625" style="69" customWidth="1"/>
    <col min="514" max="514" width="13.6640625" style="69" customWidth="1"/>
    <col min="515" max="768" width="9.33203125" style="69"/>
    <col min="769" max="769" width="78.44140625" style="69" customWidth="1"/>
    <col min="770" max="770" width="13.6640625" style="69" customWidth="1"/>
    <col min="771" max="1024" width="9.33203125" style="69"/>
    <col min="1025" max="1025" width="78.44140625" style="69" customWidth="1"/>
    <col min="1026" max="1026" width="13.6640625" style="69" customWidth="1"/>
    <col min="1027" max="1280" width="9.33203125" style="69"/>
    <col min="1281" max="1281" width="78.44140625" style="69" customWidth="1"/>
    <col min="1282" max="1282" width="13.6640625" style="69" customWidth="1"/>
    <col min="1283" max="1536" width="9.33203125" style="69"/>
    <col min="1537" max="1537" width="78.44140625" style="69" customWidth="1"/>
    <col min="1538" max="1538" width="13.6640625" style="69" customWidth="1"/>
    <col min="1539" max="1792" width="9.33203125" style="69"/>
    <col min="1793" max="1793" width="78.44140625" style="69" customWidth="1"/>
    <col min="1794" max="1794" width="13.6640625" style="69" customWidth="1"/>
    <col min="1795" max="2048" width="9.33203125" style="69"/>
    <col min="2049" max="2049" width="78.44140625" style="69" customWidth="1"/>
    <col min="2050" max="2050" width="13.6640625" style="69" customWidth="1"/>
    <col min="2051" max="2304" width="9.33203125" style="69"/>
    <col min="2305" max="2305" width="78.44140625" style="69" customWidth="1"/>
    <col min="2306" max="2306" width="13.6640625" style="69" customWidth="1"/>
    <col min="2307" max="2560" width="9.33203125" style="69"/>
    <col min="2561" max="2561" width="78.44140625" style="69" customWidth="1"/>
    <col min="2562" max="2562" width="13.6640625" style="69" customWidth="1"/>
    <col min="2563" max="2816" width="9.33203125" style="69"/>
    <col min="2817" max="2817" width="78.44140625" style="69" customWidth="1"/>
    <col min="2818" max="2818" width="13.6640625" style="69" customWidth="1"/>
    <col min="2819" max="3072" width="9.33203125" style="69"/>
    <col min="3073" max="3073" width="78.44140625" style="69" customWidth="1"/>
    <col min="3074" max="3074" width="13.6640625" style="69" customWidth="1"/>
    <col min="3075" max="3328" width="9.33203125" style="69"/>
    <col min="3329" max="3329" width="78.44140625" style="69" customWidth="1"/>
    <col min="3330" max="3330" width="13.6640625" style="69" customWidth="1"/>
    <col min="3331" max="3584" width="9.33203125" style="69"/>
    <col min="3585" max="3585" width="78.44140625" style="69" customWidth="1"/>
    <col min="3586" max="3586" width="13.6640625" style="69" customWidth="1"/>
    <col min="3587" max="3840" width="9.33203125" style="69"/>
    <col min="3841" max="3841" width="78.44140625" style="69" customWidth="1"/>
    <col min="3842" max="3842" width="13.6640625" style="69" customWidth="1"/>
    <col min="3843" max="4096" width="9.33203125" style="69"/>
    <col min="4097" max="4097" width="78.44140625" style="69" customWidth="1"/>
    <col min="4098" max="4098" width="13.6640625" style="69" customWidth="1"/>
    <col min="4099" max="4352" width="9.33203125" style="69"/>
    <col min="4353" max="4353" width="78.44140625" style="69" customWidth="1"/>
    <col min="4354" max="4354" width="13.6640625" style="69" customWidth="1"/>
    <col min="4355" max="4608" width="9.33203125" style="69"/>
    <col min="4609" max="4609" width="78.44140625" style="69" customWidth="1"/>
    <col min="4610" max="4610" width="13.6640625" style="69" customWidth="1"/>
    <col min="4611" max="4864" width="9.33203125" style="69"/>
    <col min="4865" max="4865" width="78.44140625" style="69" customWidth="1"/>
    <col min="4866" max="4866" width="13.6640625" style="69" customWidth="1"/>
    <col min="4867" max="5120" width="9.33203125" style="69"/>
    <col min="5121" max="5121" width="78.44140625" style="69" customWidth="1"/>
    <col min="5122" max="5122" width="13.6640625" style="69" customWidth="1"/>
    <col min="5123" max="5376" width="9.33203125" style="69"/>
    <col min="5377" max="5377" width="78.44140625" style="69" customWidth="1"/>
    <col min="5378" max="5378" width="13.6640625" style="69" customWidth="1"/>
    <col min="5379" max="5632" width="9.33203125" style="69"/>
    <col min="5633" max="5633" width="78.44140625" style="69" customWidth="1"/>
    <col min="5634" max="5634" width="13.6640625" style="69" customWidth="1"/>
    <col min="5635" max="5888" width="9.33203125" style="69"/>
    <col min="5889" max="5889" width="78.44140625" style="69" customWidth="1"/>
    <col min="5890" max="5890" width="13.6640625" style="69" customWidth="1"/>
    <col min="5891" max="6144" width="9.33203125" style="69"/>
    <col min="6145" max="6145" width="78.44140625" style="69" customWidth="1"/>
    <col min="6146" max="6146" width="13.6640625" style="69" customWidth="1"/>
    <col min="6147" max="6400" width="9.33203125" style="69"/>
    <col min="6401" max="6401" width="78.44140625" style="69" customWidth="1"/>
    <col min="6402" max="6402" width="13.6640625" style="69" customWidth="1"/>
    <col min="6403" max="6656" width="9.33203125" style="69"/>
    <col min="6657" max="6657" width="78.44140625" style="69" customWidth="1"/>
    <col min="6658" max="6658" width="13.6640625" style="69" customWidth="1"/>
    <col min="6659" max="6912" width="9.33203125" style="69"/>
    <col min="6913" max="6913" width="78.44140625" style="69" customWidth="1"/>
    <col min="6914" max="6914" width="13.6640625" style="69" customWidth="1"/>
    <col min="6915" max="7168" width="9.33203125" style="69"/>
    <col min="7169" max="7169" width="78.44140625" style="69" customWidth="1"/>
    <col min="7170" max="7170" width="13.6640625" style="69" customWidth="1"/>
    <col min="7171" max="7424" width="9.33203125" style="69"/>
    <col min="7425" max="7425" width="78.44140625" style="69" customWidth="1"/>
    <col min="7426" max="7426" width="13.6640625" style="69" customWidth="1"/>
    <col min="7427" max="7680" width="9.33203125" style="69"/>
    <col min="7681" max="7681" width="78.44140625" style="69" customWidth="1"/>
    <col min="7682" max="7682" width="13.6640625" style="69" customWidth="1"/>
    <col min="7683" max="7936" width="9.33203125" style="69"/>
    <col min="7937" max="7937" width="78.44140625" style="69" customWidth="1"/>
    <col min="7938" max="7938" width="13.6640625" style="69" customWidth="1"/>
    <col min="7939" max="8192" width="9.33203125" style="69"/>
    <col min="8193" max="8193" width="78.44140625" style="69" customWidth="1"/>
    <col min="8194" max="8194" width="13.6640625" style="69" customWidth="1"/>
    <col min="8195" max="8448" width="9.33203125" style="69"/>
    <col min="8449" max="8449" width="78.44140625" style="69" customWidth="1"/>
    <col min="8450" max="8450" width="13.6640625" style="69" customWidth="1"/>
    <col min="8451" max="8704" width="9.33203125" style="69"/>
    <col min="8705" max="8705" width="78.44140625" style="69" customWidth="1"/>
    <col min="8706" max="8706" width="13.6640625" style="69" customWidth="1"/>
    <col min="8707" max="8960" width="9.33203125" style="69"/>
    <col min="8961" max="8961" width="78.44140625" style="69" customWidth="1"/>
    <col min="8962" max="8962" width="13.6640625" style="69" customWidth="1"/>
    <col min="8963" max="9216" width="9.33203125" style="69"/>
    <col min="9217" max="9217" width="78.44140625" style="69" customWidth="1"/>
    <col min="9218" max="9218" width="13.6640625" style="69" customWidth="1"/>
    <col min="9219" max="9472" width="9.33203125" style="69"/>
    <col min="9473" max="9473" width="78.44140625" style="69" customWidth="1"/>
    <col min="9474" max="9474" width="13.6640625" style="69" customWidth="1"/>
    <col min="9475" max="9728" width="9.33203125" style="69"/>
    <col min="9729" max="9729" width="78.44140625" style="69" customWidth="1"/>
    <col min="9730" max="9730" width="13.6640625" style="69" customWidth="1"/>
    <col min="9731" max="9984" width="9.33203125" style="69"/>
    <col min="9985" max="9985" width="78.44140625" style="69" customWidth="1"/>
    <col min="9986" max="9986" width="13.6640625" style="69" customWidth="1"/>
    <col min="9987" max="10240" width="9.33203125" style="69"/>
    <col min="10241" max="10241" width="78.44140625" style="69" customWidth="1"/>
    <col min="10242" max="10242" width="13.6640625" style="69" customWidth="1"/>
    <col min="10243" max="10496" width="9.33203125" style="69"/>
    <col min="10497" max="10497" width="78.44140625" style="69" customWidth="1"/>
    <col min="10498" max="10498" width="13.6640625" style="69" customWidth="1"/>
    <col min="10499" max="10752" width="9.33203125" style="69"/>
    <col min="10753" max="10753" width="78.44140625" style="69" customWidth="1"/>
    <col min="10754" max="10754" width="13.6640625" style="69" customWidth="1"/>
    <col min="10755" max="11008" width="9.33203125" style="69"/>
    <col min="11009" max="11009" width="78.44140625" style="69" customWidth="1"/>
    <col min="11010" max="11010" width="13.6640625" style="69" customWidth="1"/>
    <col min="11011" max="11264" width="9.33203125" style="69"/>
    <col min="11265" max="11265" width="78.44140625" style="69" customWidth="1"/>
    <col min="11266" max="11266" width="13.6640625" style="69" customWidth="1"/>
    <col min="11267" max="11520" width="9.33203125" style="69"/>
    <col min="11521" max="11521" width="78.44140625" style="69" customWidth="1"/>
    <col min="11522" max="11522" width="13.6640625" style="69" customWidth="1"/>
    <col min="11523" max="11776" width="9.33203125" style="69"/>
    <col min="11777" max="11777" width="78.44140625" style="69" customWidth="1"/>
    <col min="11778" max="11778" width="13.6640625" style="69" customWidth="1"/>
    <col min="11779" max="12032" width="9.33203125" style="69"/>
    <col min="12033" max="12033" width="78.44140625" style="69" customWidth="1"/>
    <col min="12034" max="12034" width="13.6640625" style="69" customWidth="1"/>
    <col min="12035" max="12288" width="9.33203125" style="69"/>
    <col min="12289" max="12289" width="78.44140625" style="69" customWidth="1"/>
    <col min="12290" max="12290" width="13.6640625" style="69" customWidth="1"/>
    <col min="12291" max="12544" width="9.33203125" style="69"/>
    <col min="12545" max="12545" width="78.44140625" style="69" customWidth="1"/>
    <col min="12546" max="12546" width="13.6640625" style="69" customWidth="1"/>
    <col min="12547" max="12800" width="9.33203125" style="69"/>
    <col min="12801" max="12801" width="78.44140625" style="69" customWidth="1"/>
    <col min="12802" max="12802" width="13.6640625" style="69" customWidth="1"/>
    <col min="12803" max="13056" width="9.33203125" style="69"/>
    <col min="13057" max="13057" width="78.44140625" style="69" customWidth="1"/>
    <col min="13058" max="13058" width="13.6640625" style="69" customWidth="1"/>
    <col min="13059" max="13312" width="9.33203125" style="69"/>
    <col min="13313" max="13313" width="78.44140625" style="69" customWidth="1"/>
    <col min="13314" max="13314" width="13.6640625" style="69" customWidth="1"/>
    <col min="13315" max="13568" width="9.33203125" style="69"/>
    <col min="13569" max="13569" width="78.44140625" style="69" customWidth="1"/>
    <col min="13570" max="13570" width="13.6640625" style="69" customWidth="1"/>
    <col min="13571" max="13824" width="9.33203125" style="69"/>
    <col min="13825" max="13825" width="78.44140625" style="69" customWidth="1"/>
    <col min="13826" max="13826" width="13.6640625" style="69" customWidth="1"/>
    <col min="13827" max="14080" width="9.33203125" style="69"/>
    <col min="14081" max="14081" width="78.44140625" style="69" customWidth="1"/>
    <col min="14082" max="14082" width="13.6640625" style="69" customWidth="1"/>
    <col min="14083" max="14336" width="9.33203125" style="69"/>
    <col min="14337" max="14337" width="78.44140625" style="69" customWidth="1"/>
    <col min="14338" max="14338" width="13.6640625" style="69" customWidth="1"/>
    <col min="14339" max="14592" width="9.33203125" style="69"/>
    <col min="14593" max="14593" width="78.44140625" style="69" customWidth="1"/>
    <col min="14594" max="14594" width="13.6640625" style="69" customWidth="1"/>
    <col min="14595" max="14848" width="9.33203125" style="69"/>
    <col min="14849" max="14849" width="78.44140625" style="69" customWidth="1"/>
    <col min="14850" max="14850" width="13.6640625" style="69" customWidth="1"/>
    <col min="14851" max="15104" width="9.33203125" style="69"/>
    <col min="15105" max="15105" width="78.44140625" style="69" customWidth="1"/>
    <col min="15106" max="15106" width="13.6640625" style="69" customWidth="1"/>
    <col min="15107" max="15360" width="9.33203125" style="69"/>
    <col min="15361" max="15361" width="78.44140625" style="69" customWidth="1"/>
    <col min="15362" max="15362" width="13.6640625" style="69" customWidth="1"/>
    <col min="15363" max="15616" width="9.33203125" style="69"/>
    <col min="15617" max="15617" width="78.44140625" style="69" customWidth="1"/>
    <col min="15618" max="15618" width="13.6640625" style="69" customWidth="1"/>
    <col min="15619" max="15872" width="9.33203125" style="69"/>
    <col min="15873" max="15873" width="78.44140625" style="69" customWidth="1"/>
    <col min="15874" max="15874" width="13.6640625" style="69" customWidth="1"/>
    <col min="15875" max="16128" width="9.33203125" style="69"/>
    <col min="16129" max="16129" width="78.44140625" style="69" customWidth="1"/>
    <col min="16130" max="16130" width="13.6640625" style="69" customWidth="1"/>
    <col min="16131"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364</v>
      </c>
      <c r="B4" s="1101"/>
    </row>
    <row r="5" spans="1:2" ht="12.75" customHeight="1" x14ac:dyDescent="0.3">
      <c r="A5" s="73"/>
      <c r="B5" s="74"/>
    </row>
    <row r="6" spans="1:2" x14ac:dyDescent="0.3">
      <c r="A6" s="1102" t="s">
        <v>453</v>
      </c>
      <c r="B6" s="1102"/>
    </row>
    <row r="7" spans="1:2" x14ac:dyDescent="0.3">
      <c r="A7" s="504" t="s">
        <v>31</v>
      </c>
      <c r="B7" s="75"/>
    </row>
    <row r="8" spans="1:2" x14ac:dyDescent="0.3">
      <c r="A8" s="1102" t="s">
        <v>454</v>
      </c>
      <c r="B8" s="1102"/>
    </row>
    <row r="9" spans="1:2" x14ac:dyDescent="0.3">
      <c r="A9" s="1102"/>
      <c r="B9" s="1102"/>
    </row>
    <row r="10" spans="1:2" ht="12.75" customHeight="1" x14ac:dyDescent="0.3">
      <c r="A10" s="76"/>
      <c r="B10" s="77"/>
    </row>
    <row r="11" spans="1:2" x14ac:dyDescent="0.3">
      <c r="A11" s="1098" t="s">
        <v>455</v>
      </c>
      <c r="B11" s="1099"/>
    </row>
    <row r="12" spans="1:2" x14ac:dyDescent="0.3">
      <c r="A12" s="503" t="s">
        <v>456</v>
      </c>
      <c r="B12" s="503"/>
    </row>
    <row r="13" spans="1:2" x14ac:dyDescent="0.3">
      <c r="A13" s="503" t="s">
        <v>457</v>
      </c>
      <c r="B13" s="503"/>
    </row>
    <row r="14" spans="1:2" x14ac:dyDescent="0.3">
      <c r="A14" s="503" t="s">
        <v>458</v>
      </c>
      <c r="B14" s="503"/>
    </row>
    <row r="15" spans="1:2" x14ac:dyDescent="0.3">
      <c r="A15" s="503" t="s">
        <v>459</v>
      </c>
      <c r="B15" s="503"/>
    </row>
    <row r="16" spans="1:2" x14ac:dyDescent="0.3">
      <c r="A16" s="503" t="s">
        <v>460</v>
      </c>
      <c r="B16" s="503"/>
    </row>
    <row r="17" spans="1:4" ht="12.75" customHeight="1" thickBot="1" x14ac:dyDescent="0.35">
      <c r="A17" s="78"/>
      <c r="B17" s="79"/>
    </row>
    <row r="18" spans="1:4" x14ac:dyDescent="0.3">
      <c r="A18" s="80" t="s">
        <v>16</v>
      </c>
      <c r="B18" s="81" t="s">
        <v>2</v>
      </c>
    </row>
    <row r="19" spans="1:4" x14ac:dyDescent="0.3">
      <c r="A19" s="69" t="s">
        <v>3</v>
      </c>
      <c r="B19" s="81">
        <v>112783</v>
      </c>
    </row>
    <row r="20" spans="1:4" x14ac:dyDescent="0.3">
      <c r="B20" s="81"/>
    </row>
    <row r="21" spans="1:4" x14ac:dyDescent="0.3">
      <c r="A21" s="69" t="s">
        <v>5</v>
      </c>
      <c r="B21" s="81"/>
    </row>
    <row r="22" spans="1:4" ht="16.2" thickBot="1" x14ac:dyDescent="0.35">
      <c r="A22" s="82" t="s">
        <v>26</v>
      </c>
      <c r="B22" s="83"/>
    </row>
    <row r="23" spans="1:4" ht="16.2" thickTop="1" x14ac:dyDescent="0.3">
      <c r="A23" s="69" t="s">
        <v>6</v>
      </c>
      <c r="B23" s="84"/>
      <c r="D23" s="72"/>
    </row>
    <row r="24" spans="1:4" s="80" customFormat="1" ht="16.2" thickBot="1" x14ac:dyDescent="0.35">
      <c r="A24" s="85" t="s">
        <v>7</v>
      </c>
      <c r="B24" s="86">
        <f>SUM(B18:B22)-(B23)</f>
        <v>112783</v>
      </c>
    </row>
    <row r="25" spans="1:4" ht="12.75" customHeight="1" x14ac:dyDescent="0.3">
      <c r="A25" s="73"/>
      <c r="B25" s="87"/>
    </row>
    <row r="26" spans="1:4" x14ac:dyDescent="0.3">
      <c r="A26" s="80" t="s">
        <v>17</v>
      </c>
      <c r="B26" s="81"/>
    </row>
    <row r="27" spans="1:4" x14ac:dyDescent="0.3">
      <c r="A27" s="69" t="s">
        <v>137</v>
      </c>
      <c r="B27" s="81"/>
    </row>
    <row r="28" spans="1:4" ht="16.5" customHeight="1" x14ac:dyDescent="0.3">
      <c r="A28" s="69" t="s">
        <v>22</v>
      </c>
      <c r="B28" s="81"/>
    </row>
    <row r="29" spans="1:4" x14ac:dyDescent="0.3">
      <c r="A29" s="69" t="s">
        <v>20</v>
      </c>
      <c r="B29" s="81">
        <v>112783</v>
      </c>
    </row>
    <row r="30" spans="1:4" x14ac:dyDescent="0.3">
      <c r="A30" s="69" t="s">
        <v>8</v>
      </c>
      <c r="B30" s="81"/>
    </row>
    <row r="31" spans="1:4" x14ac:dyDescent="0.3">
      <c r="A31" s="69" t="s">
        <v>138</v>
      </c>
      <c r="B31" s="81"/>
    </row>
    <row r="32" spans="1:4" x14ac:dyDescent="0.3">
      <c r="A32" s="69" t="s">
        <v>9</v>
      </c>
      <c r="B32" s="81"/>
    </row>
    <row r="33" spans="1:2" ht="16.2" thickBot="1" x14ac:dyDescent="0.35">
      <c r="A33" s="82" t="s">
        <v>10</v>
      </c>
      <c r="B33" s="88"/>
    </row>
    <row r="34" spans="1:2" s="80" customFormat="1" ht="16.8" thickTop="1" thickBot="1" x14ac:dyDescent="0.35">
      <c r="A34" s="89" t="s">
        <v>11</v>
      </c>
      <c r="B34" s="90">
        <f>SUM(B27:B33)</f>
        <v>112783</v>
      </c>
    </row>
    <row r="35" spans="1:2" ht="12.75" customHeight="1" x14ac:dyDescent="0.3">
      <c r="A35" s="73"/>
      <c r="B35" s="87"/>
    </row>
    <row r="36" spans="1:2" x14ac:dyDescent="0.3">
      <c r="A36" s="80" t="s">
        <v>18</v>
      </c>
      <c r="B36" s="81" t="s">
        <v>4</v>
      </c>
    </row>
    <row r="37" spans="1:2" x14ac:dyDescent="0.3">
      <c r="A37" s="69" t="s">
        <v>12</v>
      </c>
      <c r="B37" s="81"/>
    </row>
    <row r="38" spans="1:2" x14ac:dyDescent="0.3">
      <c r="A38" s="69" t="s">
        <v>13</v>
      </c>
      <c r="B38" s="81"/>
    </row>
    <row r="39" spans="1:2" x14ac:dyDescent="0.3">
      <c r="A39" s="69" t="s">
        <v>14</v>
      </c>
      <c r="B39" s="81"/>
    </row>
    <row r="40" spans="1:2" ht="16.2" thickBot="1" x14ac:dyDescent="0.35">
      <c r="A40" s="82" t="s">
        <v>15</v>
      </c>
      <c r="B40" s="88"/>
    </row>
    <row r="41" spans="1:2" s="80" customFormat="1" ht="16.8" thickTop="1" thickBot="1" x14ac:dyDescent="0.35">
      <c r="A41" s="89" t="s">
        <v>7</v>
      </c>
      <c r="B41" s="90">
        <f>SUM(B36:B40)</f>
        <v>0</v>
      </c>
    </row>
    <row r="42" spans="1:2" ht="12.75" customHeight="1" x14ac:dyDescent="0.3">
      <c r="A42" s="73"/>
      <c r="B42" s="87"/>
    </row>
    <row r="43" spans="1:2" ht="15" customHeight="1" x14ac:dyDescent="0.3">
      <c r="A43" s="80" t="s">
        <v>19</v>
      </c>
      <c r="B43" s="81"/>
    </row>
    <row r="44" spans="1:2" x14ac:dyDescent="0.3">
      <c r="A44" s="138" t="s">
        <v>121</v>
      </c>
      <c r="B44" s="117"/>
    </row>
    <row r="45" spans="1:2" x14ac:dyDescent="0.3">
      <c r="A45" s="139" t="s">
        <v>122</v>
      </c>
      <c r="B45" s="117">
        <v>33464</v>
      </c>
    </row>
    <row r="46" spans="1:2" x14ac:dyDescent="0.3">
      <c r="A46" s="139" t="s">
        <v>123</v>
      </c>
      <c r="B46" s="116">
        <v>25315</v>
      </c>
    </row>
    <row r="47" spans="1:2" x14ac:dyDescent="0.3">
      <c r="A47" s="139" t="s">
        <v>124</v>
      </c>
      <c r="B47" s="117">
        <v>14564</v>
      </c>
    </row>
    <row r="48" spans="1:2" x14ac:dyDescent="0.3">
      <c r="A48" s="139" t="s">
        <v>136</v>
      </c>
      <c r="B48" s="117">
        <v>13920</v>
      </c>
    </row>
    <row r="49" spans="1:2" x14ac:dyDescent="0.3">
      <c r="A49" s="91" t="s">
        <v>325</v>
      </c>
      <c r="B49" s="117">
        <v>13020</v>
      </c>
    </row>
    <row r="50" spans="1:2" ht="16.2" thickBot="1" x14ac:dyDescent="0.35">
      <c r="A50" s="321" t="s">
        <v>444</v>
      </c>
      <c r="B50" s="117">
        <v>12500</v>
      </c>
    </row>
    <row r="51" spans="1:2" ht="16.8" thickTop="1" thickBot="1" x14ac:dyDescent="0.35">
      <c r="A51" s="85" t="s">
        <v>11</v>
      </c>
      <c r="B51" s="90">
        <f>SUM(B44:B50)</f>
        <v>112783</v>
      </c>
    </row>
  </sheetData>
  <mergeCells count="7">
    <mergeCell ref="A11:B11"/>
    <mergeCell ref="A1:B1"/>
    <mergeCell ref="A2:B2"/>
    <mergeCell ref="A4:B4"/>
    <mergeCell ref="A6:B6"/>
    <mergeCell ref="A8:B8"/>
    <mergeCell ref="A9:B9"/>
  </mergeCells>
  <pageMargins left="0.7" right="0.7" top="0.75" bottom="0.75" header="0.3" footer="0.3"/>
  <pageSetup scale="9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59"/>
  <sheetViews>
    <sheetView view="pageBreakPreview" topLeftCell="D1" zoomScaleNormal="75" zoomScaleSheetLayoutView="100" workbookViewId="0">
      <pane ySplit="6" topLeftCell="A7" activePane="bottomLeft" state="frozen"/>
      <selection activeCell="B1" sqref="B1"/>
      <selection pane="bottomLeft" activeCell="L10" sqref="L10"/>
    </sheetView>
  </sheetViews>
  <sheetFormatPr defaultColWidth="8.6640625" defaultRowHeight="13.2" x14ac:dyDescent="0.25"/>
  <cols>
    <col min="1" max="1" width="26.88671875" style="141" bestFit="1" customWidth="1"/>
    <col min="2" max="2" width="39.6640625" style="141" bestFit="1" customWidth="1"/>
    <col min="3" max="3" width="9.33203125" style="147" bestFit="1" customWidth="1"/>
    <col min="4" max="4" width="15.6640625" style="147" bestFit="1" customWidth="1"/>
    <col min="5" max="5" width="78.5546875" style="145" customWidth="1"/>
    <col min="6" max="6" width="7.5546875" style="146" bestFit="1" customWidth="1"/>
    <col min="7" max="7" width="27.6640625" style="145" bestFit="1" customWidth="1"/>
    <col min="8" max="8" width="30.44140625" style="144" hidden="1" customWidth="1"/>
    <col min="9" max="9" width="21.88671875" style="142" hidden="1" customWidth="1"/>
    <col min="10" max="10" width="4" style="143" customWidth="1"/>
    <col min="11" max="11" width="15" style="142" bestFit="1" customWidth="1"/>
    <col min="12" max="13" width="14" style="142" bestFit="1" customWidth="1"/>
    <col min="14" max="16" width="13.6640625" style="142" bestFit="1" customWidth="1"/>
    <col min="17" max="18" width="14" style="142" bestFit="1" customWidth="1"/>
    <col min="19" max="19" width="13.6640625" style="142" bestFit="1" customWidth="1"/>
    <col min="20" max="21" width="14" style="142" bestFit="1" customWidth="1"/>
    <col min="22" max="16384" width="8.6640625" style="141"/>
  </cols>
  <sheetData>
    <row r="1" spans="1:21" ht="15.6" customHeight="1" x14ac:dyDescent="0.25">
      <c r="A1" s="1066" t="s">
        <v>313</v>
      </c>
      <c r="B1" s="1066"/>
      <c r="C1" s="1066"/>
      <c r="D1" s="1066"/>
      <c r="E1" s="1066"/>
      <c r="F1" s="1066"/>
      <c r="G1" s="1066"/>
      <c r="H1" s="1066"/>
      <c r="I1" s="1066"/>
      <c r="J1" s="1066"/>
      <c r="K1" s="1066"/>
      <c r="L1" s="1066"/>
      <c r="M1" s="1066"/>
      <c r="N1" s="1066"/>
      <c r="O1" s="1066"/>
    </row>
    <row r="2" spans="1:21" ht="15.6" customHeight="1" thickBot="1" x14ac:dyDescent="0.3">
      <c r="A2" s="1066" t="s">
        <v>0</v>
      </c>
      <c r="B2" s="1066"/>
      <c r="C2" s="1066"/>
      <c r="D2" s="1066"/>
      <c r="E2" s="1066"/>
      <c r="F2" s="1066"/>
      <c r="G2" s="1066"/>
      <c r="H2" s="1066"/>
      <c r="I2" s="1066"/>
      <c r="J2" s="1066"/>
      <c r="K2" s="1066"/>
      <c r="L2" s="1066"/>
      <c r="M2" s="1066"/>
      <c r="N2" s="1066"/>
      <c r="O2" s="1066"/>
    </row>
    <row r="3" spans="1:21" ht="15.6" customHeight="1" x14ac:dyDescent="0.25">
      <c r="A3" s="1067" t="s">
        <v>312</v>
      </c>
      <c r="B3" s="1068"/>
      <c r="C3" s="1068"/>
      <c r="D3" s="1068"/>
      <c r="E3" s="1068"/>
      <c r="F3" s="1068"/>
      <c r="G3" s="1068"/>
      <c r="H3" s="1068"/>
      <c r="I3" s="1068"/>
      <c r="J3" s="1068"/>
      <c r="K3" s="1068"/>
      <c r="L3" s="1068"/>
      <c r="M3" s="1068"/>
      <c r="N3" s="1068"/>
      <c r="O3" s="1068"/>
      <c r="P3" s="317"/>
      <c r="Q3" s="316"/>
    </row>
    <row r="4" spans="1:21" ht="15.6" customHeight="1" thickBot="1" x14ac:dyDescent="0.3">
      <c r="A4" s="315"/>
      <c r="B4" s="25"/>
      <c r="C4" s="146"/>
      <c r="D4" s="146"/>
      <c r="E4" s="161"/>
      <c r="G4" s="161"/>
      <c r="H4" s="160"/>
      <c r="I4" s="158"/>
      <c r="J4" s="159"/>
      <c r="K4" s="158"/>
      <c r="L4" s="158"/>
      <c r="M4" s="158"/>
      <c r="N4" s="158"/>
      <c r="O4" s="158"/>
      <c r="P4" s="158"/>
      <c r="Q4" s="253"/>
    </row>
    <row r="5" spans="1:21" s="142" customFormat="1" ht="15.6" customHeight="1" thickBot="1" x14ac:dyDescent="0.3">
      <c r="A5" s="1071" t="s">
        <v>55</v>
      </c>
      <c r="B5" s="1073" t="s">
        <v>56</v>
      </c>
      <c r="C5" s="1069" t="s">
        <v>311</v>
      </c>
      <c r="D5" s="1069" t="s">
        <v>310</v>
      </c>
      <c r="E5" s="1075" t="s">
        <v>309</v>
      </c>
      <c r="F5" s="1062"/>
      <c r="G5" s="1077" t="s">
        <v>58</v>
      </c>
      <c r="H5" s="1079" t="s">
        <v>308</v>
      </c>
      <c r="I5" s="1060" t="s">
        <v>307</v>
      </c>
      <c r="J5" s="492"/>
      <c r="K5" s="544" t="s">
        <v>306</v>
      </c>
      <c r="L5" s="566" t="s">
        <v>305</v>
      </c>
      <c r="M5" s="566" t="s">
        <v>304</v>
      </c>
      <c r="N5" s="566" t="s">
        <v>303</v>
      </c>
      <c r="O5" s="566" t="s">
        <v>302</v>
      </c>
      <c r="P5" s="566" t="s">
        <v>301</v>
      </c>
      <c r="Q5" s="567" t="s">
        <v>300</v>
      </c>
      <c r="R5" s="314" t="s">
        <v>299</v>
      </c>
      <c r="S5" s="313" t="s">
        <v>298</v>
      </c>
      <c r="T5" s="313" t="s">
        <v>297</v>
      </c>
      <c r="U5" s="379" t="s">
        <v>296</v>
      </c>
    </row>
    <row r="6" spans="1:21" s="142" customFormat="1" ht="15.6" customHeight="1" thickBot="1" x14ac:dyDescent="0.3">
      <c r="A6" s="1072"/>
      <c r="B6" s="1074"/>
      <c r="C6" s="1070"/>
      <c r="D6" s="1070"/>
      <c r="E6" s="1076"/>
      <c r="F6" s="1063"/>
      <c r="G6" s="1078"/>
      <c r="H6" s="1080"/>
      <c r="I6" s="1061"/>
      <c r="J6" s="563"/>
      <c r="K6" s="568" t="s">
        <v>165</v>
      </c>
      <c r="L6" s="509" t="s">
        <v>157</v>
      </c>
      <c r="M6" s="509" t="s">
        <v>231</v>
      </c>
      <c r="N6" s="509" t="s">
        <v>158</v>
      </c>
      <c r="O6" s="509" t="s">
        <v>160</v>
      </c>
      <c r="P6" s="565" t="s">
        <v>178</v>
      </c>
      <c r="Q6" s="569" t="s">
        <v>215</v>
      </c>
      <c r="R6" s="564" t="s">
        <v>213</v>
      </c>
      <c r="S6" s="397" t="s">
        <v>196</v>
      </c>
      <c r="T6" s="312" t="s">
        <v>275</v>
      </c>
      <c r="U6" s="312" t="s">
        <v>211</v>
      </c>
    </row>
    <row r="7" spans="1:21" s="179" customFormat="1" ht="15.6" customHeight="1" thickBot="1" x14ac:dyDescent="0.3">
      <c r="A7" s="659">
        <v>1</v>
      </c>
      <c r="B7" s="660" t="s">
        <v>295</v>
      </c>
      <c r="C7" s="661"/>
      <c r="D7" s="661"/>
      <c r="E7" s="662" t="s">
        <v>294</v>
      </c>
      <c r="F7" s="661" t="s">
        <v>65</v>
      </c>
      <c r="G7" s="663" t="s">
        <v>293</v>
      </c>
      <c r="H7" s="664" t="s">
        <v>189</v>
      </c>
      <c r="I7" s="665">
        <v>75000</v>
      </c>
      <c r="J7" s="666"/>
      <c r="K7" s="616">
        <v>0</v>
      </c>
      <c r="L7" s="616">
        <v>0</v>
      </c>
      <c r="M7" s="616">
        <v>0</v>
      </c>
      <c r="N7" s="616">
        <v>0</v>
      </c>
      <c r="O7" s="617">
        <v>75000</v>
      </c>
      <c r="P7" s="616">
        <v>0</v>
      </c>
      <c r="Q7" s="618">
        <v>0</v>
      </c>
      <c r="R7" s="182">
        <v>0</v>
      </c>
      <c r="S7" s="181">
        <v>0</v>
      </c>
      <c r="T7" s="180">
        <v>0</v>
      </c>
      <c r="U7" s="180">
        <v>0</v>
      </c>
    </row>
    <row r="8" spans="1:21" ht="15.6" customHeight="1" x14ac:dyDescent="0.25">
      <c r="A8" s="686">
        <f>1+A7</f>
        <v>2</v>
      </c>
      <c r="B8" s="682" t="s">
        <v>292</v>
      </c>
      <c r="C8" s="447">
        <v>2004</v>
      </c>
      <c r="D8" s="260" t="s">
        <v>274</v>
      </c>
      <c r="E8" s="259" t="s">
        <v>291</v>
      </c>
      <c r="F8" s="205" t="s">
        <v>65</v>
      </c>
      <c r="G8" s="448" t="s">
        <v>76</v>
      </c>
      <c r="H8" s="673" t="s">
        <v>162</v>
      </c>
      <c r="I8" s="669">
        <v>40000</v>
      </c>
      <c r="J8" s="670"/>
      <c r="K8" s="658">
        <v>0</v>
      </c>
      <c r="L8" s="573">
        <v>0</v>
      </c>
      <c r="M8" s="573">
        <v>0</v>
      </c>
      <c r="N8" s="573">
        <v>0</v>
      </c>
      <c r="O8" s="573">
        <v>0</v>
      </c>
      <c r="P8" s="573">
        <v>40000</v>
      </c>
      <c r="Q8" s="574"/>
      <c r="R8" s="295">
        <v>0</v>
      </c>
      <c r="S8" s="294">
        <v>0</v>
      </c>
      <c r="T8" s="293">
        <v>0</v>
      </c>
      <c r="U8" s="293">
        <v>0</v>
      </c>
    </row>
    <row r="9" spans="1:21" s="179" customFormat="1" ht="15.6" customHeight="1" thickBot="1" x14ac:dyDescent="0.3">
      <c r="A9" s="687">
        <f t="shared" ref="A9:A72" si="0">1+A8</f>
        <v>3</v>
      </c>
      <c r="B9" s="683" t="s">
        <v>292</v>
      </c>
      <c r="C9" s="235"/>
      <c r="D9" s="250" t="s">
        <v>274</v>
      </c>
      <c r="E9" s="236" t="s">
        <v>346</v>
      </c>
      <c r="F9" s="196" t="s">
        <v>92</v>
      </c>
      <c r="G9" s="676" t="s">
        <v>76</v>
      </c>
      <c r="H9" s="674"/>
      <c r="I9" s="668"/>
      <c r="J9" s="671"/>
      <c r="K9" s="298">
        <v>0</v>
      </c>
      <c r="L9" s="297">
        <v>0</v>
      </c>
      <c r="M9" s="297">
        <v>0</v>
      </c>
      <c r="N9" s="297">
        <v>25000</v>
      </c>
      <c r="O9" s="297">
        <v>0</v>
      </c>
      <c r="P9" s="297">
        <v>0</v>
      </c>
      <c r="Q9" s="296"/>
      <c r="R9" s="298"/>
      <c r="S9" s="297"/>
      <c r="T9" s="296"/>
      <c r="U9" s="296"/>
    </row>
    <row r="10" spans="1:21" ht="15.6" customHeight="1" x14ac:dyDescent="0.25">
      <c r="A10" s="688">
        <f t="shared" si="0"/>
        <v>4</v>
      </c>
      <c r="B10" s="682" t="s">
        <v>292</v>
      </c>
      <c r="C10" s="225"/>
      <c r="D10" s="244"/>
      <c r="E10" s="226" t="s">
        <v>511</v>
      </c>
      <c r="F10" s="193" t="s">
        <v>65</v>
      </c>
      <c r="G10" s="677" t="s">
        <v>76</v>
      </c>
      <c r="H10" s="675"/>
      <c r="I10" s="667"/>
      <c r="J10" s="672"/>
      <c r="K10" s="295"/>
      <c r="L10" s="294">
        <v>225000</v>
      </c>
      <c r="M10" s="294"/>
      <c r="N10" s="294"/>
      <c r="O10" s="294"/>
      <c r="P10" s="294"/>
      <c r="Q10" s="293"/>
      <c r="R10" s="295"/>
      <c r="S10" s="294"/>
      <c r="T10" s="293"/>
      <c r="U10" s="293"/>
    </row>
    <row r="11" spans="1:21" s="179" customFormat="1" ht="15.6" customHeight="1" thickBot="1" x14ac:dyDescent="0.3">
      <c r="A11" s="687">
        <f t="shared" si="0"/>
        <v>5</v>
      </c>
      <c r="B11" s="683" t="s">
        <v>292</v>
      </c>
      <c r="C11" s="235"/>
      <c r="D11" s="250"/>
      <c r="E11" s="289" t="s">
        <v>510</v>
      </c>
      <c r="F11" s="283" t="s">
        <v>65</v>
      </c>
      <c r="G11" s="678" t="s">
        <v>76</v>
      </c>
      <c r="H11" s="674"/>
      <c r="I11" s="668"/>
      <c r="J11" s="671"/>
      <c r="K11" s="298"/>
      <c r="L11" s="297"/>
      <c r="M11" s="297"/>
      <c r="N11" s="297"/>
      <c r="O11" s="297">
        <v>90000</v>
      </c>
      <c r="P11" s="297"/>
      <c r="Q11" s="296"/>
      <c r="R11" s="298"/>
      <c r="S11" s="297"/>
      <c r="T11" s="296"/>
      <c r="U11" s="296"/>
    </row>
    <row r="12" spans="1:21" ht="15.6" customHeight="1" x14ac:dyDescent="0.25">
      <c r="A12" s="688">
        <f t="shared" si="0"/>
        <v>6</v>
      </c>
      <c r="B12" s="684" t="s">
        <v>292</v>
      </c>
      <c r="C12" s="225"/>
      <c r="D12" s="244"/>
      <c r="E12" s="226" t="s">
        <v>380</v>
      </c>
      <c r="F12" s="193" t="s">
        <v>65</v>
      </c>
      <c r="G12" s="677" t="s">
        <v>76</v>
      </c>
      <c r="H12" s="675">
        <v>0</v>
      </c>
      <c r="I12" s="667">
        <v>0</v>
      </c>
      <c r="J12" s="672"/>
      <c r="K12" s="295"/>
      <c r="L12" s="294"/>
      <c r="M12" s="570"/>
      <c r="N12" s="294">
        <v>75000</v>
      </c>
      <c r="O12" s="294">
        <v>0</v>
      </c>
      <c r="P12" s="294">
        <v>0</v>
      </c>
      <c r="Q12" s="293">
        <v>40000</v>
      </c>
      <c r="R12" s="295">
        <v>0</v>
      </c>
      <c r="S12" s="294">
        <v>0</v>
      </c>
      <c r="T12" s="293">
        <v>0</v>
      </c>
      <c r="U12" s="293">
        <v>0</v>
      </c>
    </row>
    <row r="13" spans="1:21" s="179" customFormat="1" ht="15.6" customHeight="1" thickBot="1" x14ac:dyDescent="0.3">
      <c r="A13" s="815">
        <f t="shared" si="0"/>
        <v>7</v>
      </c>
      <c r="B13" s="799" t="s">
        <v>292</v>
      </c>
      <c r="C13" s="545"/>
      <c r="D13" s="800"/>
      <c r="E13" s="546" t="s">
        <v>381</v>
      </c>
      <c r="F13" s="515" t="s">
        <v>65</v>
      </c>
      <c r="G13" s="801" t="s">
        <v>76</v>
      </c>
      <c r="H13" s="802">
        <v>0</v>
      </c>
      <c r="I13" s="803"/>
      <c r="J13" s="804"/>
      <c r="K13" s="463"/>
      <c r="L13" s="593"/>
      <c r="M13" s="594">
        <v>45000</v>
      </c>
      <c r="N13" s="593"/>
      <c r="O13" s="593">
        <v>0</v>
      </c>
      <c r="P13" s="593">
        <v>0</v>
      </c>
      <c r="Q13" s="598"/>
      <c r="R13" s="298"/>
      <c r="S13" s="297"/>
      <c r="T13" s="296"/>
      <c r="U13" s="296"/>
    </row>
    <row r="14" spans="1:21" ht="15.6" customHeight="1" x14ac:dyDescent="0.25">
      <c r="A14" s="686">
        <f t="shared" si="0"/>
        <v>8</v>
      </c>
      <c r="B14" s="682" t="s">
        <v>287</v>
      </c>
      <c r="C14" s="205"/>
      <c r="D14" s="205"/>
      <c r="E14" s="259" t="s">
        <v>290</v>
      </c>
      <c r="F14" s="205" t="s">
        <v>65</v>
      </c>
      <c r="G14" s="461" t="s">
        <v>285</v>
      </c>
      <c r="H14" s="814"/>
      <c r="I14" s="811">
        <v>20000</v>
      </c>
      <c r="J14" s="440"/>
      <c r="K14" s="441">
        <v>0</v>
      </c>
      <c r="L14" s="390">
        <v>0</v>
      </c>
      <c r="M14" s="390">
        <v>0</v>
      </c>
      <c r="N14" s="609">
        <v>0</v>
      </c>
      <c r="O14" s="609">
        <v>25000</v>
      </c>
      <c r="P14" s="609">
        <v>0</v>
      </c>
      <c r="Q14" s="610">
        <v>0</v>
      </c>
      <c r="R14" s="328">
        <v>0</v>
      </c>
      <c r="S14" s="327">
        <v>0</v>
      </c>
      <c r="T14" s="347">
        <v>25000</v>
      </c>
      <c r="U14" s="347">
        <v>0</v>
      </c>
    </row>
    <row r="15" spans="1:21" s="179" customFormat="1" ht="15.6" customHeight="1" x14ac:dyDescent="0.25">
      <c r="A15" s="687">
        <f t="shared" si="0"/>
        <v>9</v>
      </c>
      <c r="B15" s="683" t="s">
        <v>287</v>
      </c>
      <c r="C15" s="196"/>
      <c r="D15" s="196"/>
      <c r="E15" s="236" t="s">
        <v>289</v>
      </c>
      <c r="F15" s="196" t="s">
        <v>65</v>
      </c>
      <c r="G15" s="292" t="s">
        <v>285</v>
      </c>
      <c r="H15" s="562"/>
      <c r="I15" s="810">
        <v>95000</v>
      </c>
      <c r="J15" s="812"/>
      <c r="K15" s="287">
        <v>516000</v>
      </c>
      <c r="L15" s="286">
        <v>0</v>
      </c>
      <c r="M15" s="286">
        <v>0</v>
      </c>
      <c r="N15" s="325">
        <v>0</v>
      </c>
      <c r="O15" s="599"/>
      <c r="P15" s="325">
        <v>120000</v>
      </c>
      <c r="Q15" s="401">
        <v>0</v>
      </c>
      <c r="R15" s="326">
        <v>0</v>
      </c>
      <c r="S15" s="325">
        <v>0</v>
      </c>
      <c r="T15" s="401">
        <v>0</v>
      </c>
      <c r="U15" s="401">
        <v>120000</v>
      </c>
    </row>
    <row r="16" spans="1:21" ht="15.6" customHeight="1" x14ac:dyDescent="0.3">
      <c r="A16" s="688">
        <f t="shared" si="0"/>
        <v>10</v>
      </c>
      <c r="B16" s="684" t="s">
        <v>287</v>
      </c>
      <c r="C16" s="193"/>
      <c r="D16" s="193"/>
      <c r="E16" s="559" t="s">
        <v>288</v>
      </c>
      <c r="F16" s="342" t="s">
        <v>65</v>
      </c>
      <c r="G16" s="272" t="s">
        <v>285</v>
      </c>
      <c r="H16" s="560" t="s">
        <v>154</v>
      </c>
      <c r="I16" s="343">
        <v>43000</v>
      </c>
      <c r="J16" s="345"/>
      <c r="K16" s="561">
        <v>43000</v>
      </c>
      <c r="L16" s="343">
        <v>0</v>
      </c>
      <c r="M16" s="343">
        <v>0</v>
      </c>
      <c r="N16" s="600"/>
      <c r="O16" s="600"/>
      <c r="P16" s="600"/>
      <c r="Q16" s="347"/>
      <c r="R16" s="328"/>
      <c r="S16" s="327"/>
      <c r="T16" s="347"/>
      <c r="U16" s="347"/>
    </row>
    <row r="17" spans="1:21" s="179" customFormat="1" ht="15.6" customHeight="1" x14ac:dyDescent="0.25">
      <c r="A17" s="687">
        <f t="shared" si="0"/>
        <v>11</v>
      </c>
      <c r="B17" s="683" t="s">
        <v>287</v>
      </c>
      <c r="C17" s="196"/>
      <c r="D17" s="196"/>
      <c r="E17" s="236" t="s">
        <v>262</v>
      </c>
      <c r="F17" s="196" t="s">
        <v>65</v>
      </c>
      <c r="G17" s="292" t="s">
        <v>285</v>
      </c>
      <c r="H17" s="562"/>
      <c r="I17" s="810">
        <v>30000</v>
      </c>
      <c r="J17" s="285"/>
      <c r="K17" s="287">
        <v>0</v>
      </c>
      <c r="L17" s="286">
        <v>0</v>
      </c>
      <c r="M17" s="286">
        <v>0</v>
      </c>
      <c r="N17" s="601">
        <v>30000</v>
      </c>
      <c r="O17" s="325">
        <v>0</v>
      </c>
      <c r="P17" s="325">
        <v>0</v>
      </c>
      <c r="Q17" s="401">
        <v>0</v>
      </c>
      <c r="R17" s="326">
        <v>0</v>
      </c>
      <c r="S17" s="325">
        <v>0</v>
      </c>
      <c r="T17" s="401">
        <v>30000</v>
      </c>
      <c r="U17" s="401">
        <v>0</v>
      </c>
    </row>
    <row r="18" spans="1:21" ht="15.6" customHeight="1" x14ac:dyDescent="0.25">
      <c r="A18" s="688">
        <f t="shared" si="0"/>
        <v>12</v>
      </c>
      <c r="B18" s="684" t="s">
        <v>287</v>
      </c>
      <c r="C18" s="193"/>
      <c r="D18" s="193"/>
      <c r="E18" s="226" t="s">
        <v>379</v>
      </c>
      <c r="F18" s="193" t="s">
        <v>65</v>
      </c>
      <c r="G18" s="272" t="s">
        <v>285</v>
      </c>
      <c r="H18" s="311"/>
      <c r="I18" s="656">
        <v>150000</v>
      </c>
      <c r="J18" s="269"/>
      <c r="K18" s="284">
        <v>0</v>
      </c>
      <c r="L18" s="270">
        <v>50000</v>
      </c>
      <c r="M18" s="270">
        <v>0</v>
      </c>
      <c r="N18" s="327">
        <v>0</v>
      </c>
      <c r="O18" s="327">
        <v>0</v>
      </c>
      <c r="P18" s="327">
        <v>50000</v>
      </c>
      <c r="Q18" s="347">
        <v>0</v>
      </c>
      <c r="R18" s="328">
        <v>0</v>
      </c>
      <c r="S18" s="327">
        <v>0</v>
      </c>
      <c r="T18" s="347"/>
      <c r="U18" s="347">
        <v>0</v>
      </c>
    </row>
    <row r="19" spans="1:21" s="179" customFormat="1" ht="15.6" customHeight="1" thickBot="1" x14ac:dyDescent="0.3">
      <c r="A19" s="689">
        <f t="shared" si="0"/>
        <v>13</v>
      </c>
      <c r="B19" s="685" t="s">
        <v>287</v>
      </c>
      <c r="C19" s="283"/>
      <c r="D19" s="283"/>
      <c r="E19" s="289" t="s">
        <v>286</v>
      </c>
      <c r="F19" s="283" t="s">
        <v>65</v>
      </c>
      <c r="G19" s="282" t="s">
        <v>285</v>
      </c>
      <c r="H19" s="310"/>
      <c r="I19" s="813">
        <v>25000</v>
      </c>
      <c r="J19" s="288"/>
      <c r="K19" s="516">
        <v>0</v>
      </c>
      <c r="L19" s="517">
        <v>0</v>
      </c>
      <c r="M19" s="517">
        <v>0</v>
      </c>
      <c r="N19" s="654">
        <v>0</v>
      </c>
      <c r="O19" s="654">
        <v>250000</v>
      </c>
      <c r="P19" s="654">
        <v>0</v>
      </c>
      <c r="Q19" s="655">
        <v>0</v>
      </c>
      <c r="R19" s="326">
        <v>0</v>
      </c>
      <c r="S19" s="325">
        <v>25000</v>
      </c>
      <c r="T19" s="401">
        <v>0</v>
      </c>
      <c r="U19" s="401">
        <v>0</v>
      </c>
    </row>
    <row r="20" spans="1:21" ht="15.6" customHeight="1" x14ac:dyDescent="0.25">
      <c r="A20" s="816">
        <f t="shared" si="0"/>
        <v>14</v>
      </c>
      <c r="B20" s="805" t="s">
        <v>284</v>
      </c>
      <c r="C20" s="278"/>
      <c r="D20" s="530"/>
      <c r="E20" s="806" t="s">
        <v>283</v>
      </c>
      <c r="F20" s="278" t="s">
        <v>65</v>
      </c>
      <c r="G20" s="277" t="s">
        <v>282</v>
      </c>
      <c r="H20" s="807"/>
      <c r="I20" s="808"/>
      <c r="J20" s="809"/>
      <c r="K20" s="798">
        <v>0</v>
      </c>
      <c r="L20" s="796">
        <v>0</v>
      </c>
      <c r="M20" s="796">
        <v>0</v>
      </c>
      <c r="N20" s="796">
        <v>0</v>
      </c>
      <c r="O20" s="796">
        <v>0</v>
      </c>
      <c r="P20" s="796">
        <v>0</v>
      </c>
      <c r="Q20" s="797">
        <v>0</v>
      </c>
      <c r="R20" s="368">
        <v>0</v>
      </c>
      <c r="S20" s="396">
        <v>0</v>
      </c>
      <c r="T20" s="369">
        <v>200000</v>
      </c>
      <c r="U20" s="369">
        <v>200000</v>
      </c>
    </row>
    <row r="21" spans="1:21" s="179" customFormat="1" ht="15.6" customHeight="1" thickBot="1" x14ac:dyDescent="0.3">
      <c r="A21" s="815">
        <f t="shared" si="0"/>
        <v>15</v>
      </c>
      <c r="B21" s="799" t="s">
        <v>284</v>
      </c>
      <c r="C21" s="515"/>
      <c r="D21" s="800"/>
      <c r="E21" s="817" t="s">
        <v>512</v>
      </c>
      <c r="F21" s="515" t="s">
        <v>65</v>
      </c>
      <c r="G21" s="801" t="s">
        <v>76</v>
      </c>
      <c r="H21" s="818"/>
      <c r="I21" s="819"/>
      <c r="J21" s="820"/>
      <c r="K21" s="520"/>
      <c r="L21" s="593">
        <v>20000</v>
      </c>
      <c r="M21" s="720"/>
      <c r="N21" s="720"/>
      <c r="O21" s="720"/>
      <c r="P21" s="720"/>
      <c r="Q21" s="821"/>
      <c r="R21" s="425"/>
      <c r="S21" s="408"/>
      <c r="T21" s="612"/>
      <c r="U21" s="612"/>
    </row>
    <row r="22" spans="1:21" ht="15.6" customHeight="1" x14ac:dyDescent="0.25">
      <c r="A22" s="207">
        <f t="shared" si="0"/>
        <v>16</v>
      </c>
      <c r="B22" s="836" t="s">
        <v>64</v>
      </c>
      <c r="C22" s="433"/>
      <c r="D22" s="204"/>
      <c r="E22" s="850" t="s">
        <v>513</v>
      </c>
      <c r="F22" s="433"/>
      <c r="G22" s="859" t="s">
        <v>76</v>
      </c>
      <c r="H22" s="795"/>
      <c r="I22" s="479"/>
      <c r="J22" s="502"/>
      <c r="K22" s="798"/>
      <c r="L22" s="796"/>
      <c r="M22" s="796"/>
      <c r="N22" s="796"/>
      <c r="O22" s="796"/>
      <c r="P22" s="796"/>
      <c r="Q22" s="835">
        <v>25000</v>
      </c>
      <c r="R22" s="368"/>
      <c r="S22" s="396"/>
      <c r="T22" s="369"/>
      <c r="U22" s="369"/>
    </row>
    <row r="23" spans="1:21" s="179" customFormat="1" ht="15.6" customHeight="1" x14ac:dyDescent="0.25">
      <c r="A23" s="239">
        <f t="shared" si="0"/>
        <v>17</v>
      </c>
      <c r="B23" s="837" t="s">
        <v>64</v>
      </c>
      <c r="C23" s="839">
        <v>2017</v>
      </c>
      <c r="D23" s="846" t="s">
        <v>280</v>
      </c>
      <c r="E23" s="851" t="s">
        <v>412</v>
      </c>
      <c r="F23" s="856" t="s">
        <v>65</v>
      </c>
      <c r="G23" s="860" t="s">
        <v>268</v>
      </c>
      <c r="H23" s="822">
        <v>2025</v>
      </c>
      <c r="I23" s="473">
        <v>235000</v>
      </c>
      <c r="J23" s="497"/>
      <c r="K23" s="353">
        <v>235000</v>
      </c>
      <c r="L23" s="330">
        <v>0</v>
      </c>
      <c r="M23" s="330">
        <v>0</v>
      </c>
      <c r="N23" s="330">
        <v>0</v>
      </c>
      <c r="O23" s="330">
        <v>0</v>
      </c>
      <c r="P23" s="330">
        <v>0</v>
      </c>
      <c r="Q23" s="356">
        <v>0</v>
      </c>
      <c r="R23" s="591">
        <v>0</v>
      </c>
      <c r="S23" s="354">
        <v>250000</v>
      </c>
      <c r="T23" s="355">
        <v>0</v>
      </c>
      <c r="U23" s="355">
        <v>250000</v>
      </c>
    </row>
    <row r="24" spans="1:21" ht="15.6" customHeight="1" x14ac:dyDescent="0.25">
      <c r="A24" s="229">
        <f t="shared" si="0"/>
        <v>18</v>
      </c>
      <c r="B24" s="838" t="s">
        <v>64</v>
      </c>
      <c r="C24" s="840">
        <v>2016</v>
      </c>
      <c r="D24" s="847" t="s">
        <v>280</v>
      </c>
      <c r="E24" s="852" t="s">
        <v>413</v>
      </c>
      <c r="F24" s="857" t="s">
        <v>65</v>
      </c>
      <c r="G24" s="861" t="s">
        <v>268</v>
      </c>
      <c r="H24" s="823">
        <v>2024</v>
      </c>
      <c r="I24" s="469">
        <v>250000</v>
      </c>
      <c r="J24" s="494"/>
      <c r="K24" s="336">
        <v>0</v>
      </c>
      <c r="L24" s="337">
        <v>0</v>
      </c>
      <c r="M24" s="337">
        <v>0</v>
      </c>
      <c r="N24" s="337">
        <v>0</v>
      </c>
      <c r="O24" s="337">
        <v>0</v>
      </c>
      <c r="P24" s="337" t="s">
        <v>281</v>
      </c>
      <c r="Q24" s="340">
        <v>0</v>
      </c>
      <c r="R24" s="336">
        <v>235000</v>
      </c>
      <c r="S24" s="337">
        <v>0</v>
      </c>
      <c r="T24" s="340">
        <v>0</v>
      </c>
      <c r="U24" s="340">
        <v>0</v>
      </c>
    </row>
    <row r="25" spans="1:21" s="179" customFormat="1" ht="15.6" customHeight="1" x14ac:dyDescent="0.25">
      <c r="A25" s="239">
        <f t="shared" si="0"/>
        <v>19</v>
      </c>
      <c r="B25" s="837" t="s">
        <v>64</v>
      </c>
      <c r="C25" s="839">
        <v>2014</v>
      </c>
      <c r="D25" s="846" t="s">
        <v>280</v>
      </c>
      <c r="E25" s="851" t="s">
        <v>414</v>
      </c>
      <c r="F25" s="856" t="s">
        <v>65</v>
      </c>
      <c r="G25" s="860" t="s">
        <v>268</v>
      </c>
      <c r="H25" s="822">
        <v>2022</v>
      </c>
      <c r="I25" s="473">
        <v>235000</v>
      </c>
      <c r="J25" s="497"/>
      <c r="K25" s="353">
        <v>0</v>
      </c>
      <c r="L25" s="330">
        <v>0</v>
      </c>
      <c r="M25" s="330">
        <v>0</v>
      </c>
      <c r="N25" s="330">
        <v>0</v>
      </c>
      <c r="O25" s="330">
        <v>0</v>
      </c>
      <c r="P25" s="330">
        <v>235000</v>
      </c>
      <c r="Q25" s="356">
        <v>0</v>
      </c>
      <c r="R25" s="591">
        <v>0</v>
      </c>
      <c r="S25" s="354">
        <v>0</v>
      </c>
      <c r="T25" s="355">
        <v>0</v>
      </c>
      <c r="U25" s="355">
        <v>0</v>
      </c>
    </row>
    <row r="26" spans="1:21" ht="15.6" customHeight="1" x14ac:dyDescent="0.25">
      <c r="A26" s="229">
        <f t="shared" si="0"/>
        <v>20</v>
      </c>
      <c r="B26" s="838" t="s">
        <v>64</v>
      </c>
      <c r="C26" s="840">
        <v>2014</v>
      </c>
      <c r="D26" s="847" t="s">
        <v>257</v>
      </c>
      <c r="E26" s="854" t="s">
        <v>270</v>
      </c>
      <c r="F26" s="857" t="s">
        <v>65</v>
      </c>
      <c r="G26" s="861" t="s">
        <v>268</v>
      </c>
      <c r="H26" s="829">
        <v>2022</v>
      </c>
      <c r="I26" s="477">
        <v>180000</v>
      </c>
      <c r="J26" s="500"/>
      <c r="K26" s="424">
        <v>0</v>
      </c>
      <c r="L26" s="600">
        <v>0</v>
      </c>
      <c r="M26" s="600">
        <v>0</v>
      </c>
      <c r="N26" s="600">
        <v>0</v>
      </c>
      <c r="O26" s="600">
        <v>0</v>
      </c>
      <c r="P26" s="604">
        <v>180000</v>
      </c>
      <c r="Q26" s="349">
        <v>0</v>
      </c>
      <c r="R26" s="376">
        <v>0</v>
      </c>
      <c r="S26" s="352">
        <v>0</v>
      </c>
      <c r="T26" s="349">
        <v>0</v>
      </c>
      <c r="U26" s="349">
        <v>0</v>
      </c>
    </row>
    <row r="27" spans="1:21" s="179" customFormat="1" ht="15.6" customHeight="1" x14ac:dyDescent="0.25">
      <c r="A27" s="239">
        <f t="shared" si="0"/>
        <v>21</v>
      </c>
      <c r="B27" s="837" t="s">
        <v>64</v>
      </c>
      <c r="C27" s="839">
        <v>2014</v>
      </c>
      <c r="D27" s="846" t="s">
        <v>257</v>
      </c>
      <c r="E27" s="853" t="s">
        <v>269</v>
      </c>
      <c r="F27" s="856" t="s">
        <v>65</v>
      </c>
      <c r="G27" s="860" t="s">
        <v>268</v>
      </c>
      <c r="H27" s="830">
        <v>2022</v>
      </c>
      <c r="I27" s="478">
        <v>90000</v>
      </c>
      <c r="J27" s="501"/>
      <c r="K27" s="182">
        <v>0</v>
      </c>
      <c r="L27" s="181">
        <v>0</v>
      </c>
      <c r="M27" s="181">
        <v>0</v>
      </c>
      <c r="N27" s="181">
        <v>0</v>
      </c>
      <c r="O27" s="181">
        <v>0</v>
      </c>
      <c r="P27" s="603">
        <v>90000</v>
      </c>
      <c r="Q27" s="367"/>
      <c r="R27" s="557"/>
      <c r="S27" s="363"/>
      <c r="T27" s="367"/>
      <c r="U27" s="367"/>
    </row>
    <row r="28" spans="1:21" ht="15.6" customHeight="1" x14ac:dyDescent="0.25">
      <c r="A28" s="229">
        <f t="shared" si="0"/>
        <v>22</v>
      </c>
      <c r="B28" s="838" t="s">
        <v>64</v>
      </c>
      <c r="C28" s="841">
        <v>2008</v>
      </c>
      <c r="D28" s="847" t="s">
        <v>415</v>
      </c>
      <c r="E28" s="852" t="s">
        <v>416</v>
      </c>
      <c r="F28" s="857" t="s">
        <v>65</v>
      </c>
      <c r="G28" s="861" t="s">
        <v>255</v>
      </c>
      <c r="H28" s="824">
        <v>2019</v>
      </c>
      <c r="I28" s="472">
        <v>578000</v>
      </c>
      <c r="J28" s="496"/>
      <c r="K28" s="336">
        <v>0</v>
      </c>
      <c r="L28" s="337">
        <v>0</v>
      </c>
      <c r="M28" s="337">
        <v>578000</v>
      </c>
      <c r="N28" s="337">
        <v>0</v>
      </c>
      <c r="O28" s="337">
        <v>0</v>
      </c>
      <c r="P28" s="337">
        <v>0</v>
      </c>
      <c r="Q28" s="340">
        <v>0</v>
      </c>
      <c r="R28" s="328">
        <v>0</v>
      </c>
      <c r="S28" s="338">
        <v>598000</v>
      </c>
      <c r="T28" s="339">
        <v>0</v>
      </c>
      <c r="U28" s="339">
        <v>0</v>
      </c>
    </row>
    <row r="29" spans="1:21" s="179" customFormat="1" ht="15.6" customHeight="1" x14ac:dyDescent="0.25">
      <c r="A29" s="239">
        <f t="shared" si="0"/>
        <v>23</v>
      </c>
      <c r="B29" s="576" t="s">
        <v>64</v>
      </c>
      <c r="C29" s="842">
        <v>2013</v>
      </c>
      <c r="D29" s="848" t="s">
        <v>415</v>
      </c>
      <c r="E29" s="851" t="s">
        <v>417</v>
      </c>
      <c r="F29" s="845" t="s">
        <v>65</v>
      </c>
      <c r="G29" s="860" t="s">
        <v>255</v>
      </c>
      <c r="H29" s="825">
        <v>2022</v>
      </c>
      <c r="I29" s="468">
        <v>575000</v>
      </c>
      <c r="J29" s="357"/>
      <c r="K29" s="353">
        <v>0</v>
      </c>
      <c r="L29" s="330">
        <v>0</v>
      </c>
      <c r="M29" s="330">
        <v>0</v>
      </c>
      <c r="N29" s="329"/>
      <c r="O29" s="329"/>
      <c r="P29" s="601">
        <v>578500</v>
      </c>
      <c r="Q29" s="358"/>
      <c r="R29" s="182"/>
      <c r="S29" s="329"/>
      <c r="T29" s="358"/>
      <c r="U29" s="358"/>
    </row>
    <row r="30" spans="1:21" ht="15.6" customHeight="1" x14ac:dyDescent="0.25">
      <c r="A30" s="229">
        <f t="shared" si="0"/>
        <v>24</v>
      </c>
      <c r="B30" s="838" t="s">
        <v>64</v>
      </c>
      <c r="C30" s="841">
        <v>1996</v>
      </c>
      <c r="D30" s="847" t="s">
        <v>418</v>
      </c>
      <c r="E30" s="852" t="s">
        <v>419</v>
      </c>
      <c r="F30" s="857" t="s">
        <v>65</v>
      </c>
      <c r="G30" s="861" t="s">
        <v>420</v>
      </c>
      <c r="H30" s="827" t="s">
        <v>363</v>
      </c>
      <c r="I30" s="472">
        <v>0</v>
      </c>
      <c r="J30" s="496"/>
      <c r="K30" s="336">
        <v>0</v>
      </c>
      <c r="L30" s="327">
        <v>0</v>
      </c>
      <c r="M30" s="337">
        <v>0</v>
      </c>
      <c r="N30" s="337">
        <v>0</v>
      </c>
      <c r="O30" s="337">
        <v>0</v>
      </c>
      <c r="P30" s="337">
        <v>0</v>
      </c>
      <c r="Q30" s="340">
        <v>0</v>
      </c>
      <c r="R30" s="596">
        <v>0</v>
      </c>
      <c r="S30" s="338">
        <v>0</v>
      </c>
      <c r="T30" s="339">
        <v>0</v>
      </c>
      <c r="U30" s="339">
        <v>0</v>
      </c>
    </row>
    <row r="31" spans="1:21" s="179" customFormat="1" ht="15.6" customHeight="1" x14ac:dyDescent="0.25">
      <c r="A31" s="239">
        <f t="shared" si="0"/>
        <v>25</v>
      </c>
      <c r="B31" s="837" t="s">
        <v>64</v>
      </c>
      <c r="C31" s="843">
        <v>2005</v>
      </c>
      <c r="D31" s="846" t="s">
        <v>418</v>
      </c>
      <c r="E31" s="851" t="s">
        <v>421</v>
      </c>
      <c r="F31" s="856" t="s">
        <v>65</v>
      </c>
      <c r="G31" s="860" t="s">
        <v>420</v>
      </c>
      <c r="H31" s="828" t="s">
        <v>363</v>
      </c>
      <c r="I31" s="470">
        <v>0</v>
      </c>
      <c r="J31" s="495"/>
      <c r="K31" s="353">
        <v>0</v>
      </c>
      <c r="L31" s="330">
        <v>0</v>
      </c>
      <c r="M31" s="330">
        <v>0</v>
      </c>
      <c r="N31" s="330">
        <v>0</v>
      </c>
      <c r="O31" s="325">
        <v>0</v>
      </c>
      <c r="P31" s="330">
        <v>0</v>
      </c>
      <c r="Q31" s="356">
        <v>0</v>
      </c>
      <c r="R31" s="326">
        <v>0</v>
      </c>
      <c r="S31" s="354">
        <v>0</v>
      </c>
      <c r="T31" s="355">
        <v>0</v>
      </c>
      <c r="U31" s="355">
        <v>0</v>
      </c>
    </row>
    <row r="32" spans="1:21" ht="15.6" customHeight="1" x14ac:dyDescent="0.25">
      <c r="A32" s="229">
        <f t="shared" si="0"/>
        <v>26</v>
      </c>
      <c r="B32" s="838" t="s">
        <v>64</v>
      </c>
      <c r="C32" s="841">
        <v>2003</v>
      </c>
      <c r="D32" s="847" t="s">
        <v>257</v>
      </c>
      <c r="E32" s="852" t="s">
        <v>422</v>
      </c>
      <c r="F32" s="857" t="s">
        <v>65</v>
      </c>
      <c r="G32" s="861" t="s">
        <v>255</v>
      </c>
      <c r="H32" s="827" t="s">
        <v>257</v>
      </c>
      <c r="I32" s="472">
        <v>25000</v>
      </c>
      <c r="J32" s="496"/>
      <c r="K32" s="171">
        <v>0</v>
      </c>
      <c r="L32" s="396">
        <v>25000</v>
      </c>
      <c r="M32" s="162">
        <v>0</v>
      </c>
      <c r="N32" s="162">
        <v>0</v>
      </c>
      <c r="O32" s="162">
        <v>0</v>
      </c>
      <c r="P32" s="162">
        <v>0</v>
      </c>
      <c r="Q32" s="340">
        <v>0</v>
      </c>
      <c r="R32" s="328">
        <v>0</v>
      </c>
      <c r="S32" s="338">
        <v>0</v>
      </c>
      <c r="T32" s="339">
        <v>0</v>
      </c>
      <c r="U32" s="339">
        <v>0</v>
      </c>
    </row>
    <row r="33" spans="1:22" s="179" customFormat="1" ht="15.6" customHeight="1" x14ac:dyDescent="0.25">
      <c r="A33" s="239">
        <f t="shared" si="0"/>
        <v>27</v>
      </c>
      <c r="B33" s="837" t="s">
        <v>64</v>
      </c>
      <c r="C33" s="843">
        <v>2000</v>
      </c>
      <c r="D33" s="846" t="s">
        <v>257</v>
      </c>
      <c r="E33" s="851" t="s">
        <v>423</v>
      </c>
      <c r="F33" s="856" t="s">
        <v>65</v>
      </c>
      <c r="G33" s="860" t="s">
        <v>255</v>
      </c>
      <c r="H33" s="828" t="s">
        <v>257</v>
      </c>
      <c r="I33" s="470">
        <v>15000</v>
      </c>
      <c r="J33" s="495"/>
      <c r="K33" s="353"/>
      <c r="L33" s="330">
        <v>15000</v>
      </c>
      <c r="M33" s="330">
        <v>15000</v>
      </c>
      <c r="N33" s="330">
        <v>15000</v>
      </c>
      <c r="O33" s="330"/>
      <c r="P33" s="330"/>
      <c r="Q33" s="356"/>
      <c r="R33" s="353"/>
      <c r="S33" s="330"/>
      <c r="T33" s="356"/>
      <c r="U33" s="356"/>
    </row>
    <row r="34" spans="1:22" ht="15.6" customHeight="1" x14ac:dyDescent="0.25">
      <c r="A34" s="229">
        <f t="shared" si="0"/>
        <v>28</v>
      </c>
      <c r="B34" s="838" t="s">
        <v>64</v>
      </c>
      <c r="C34" s="841"/>
      <c r="D34" s="847" t="s">
        <v>418</v>
      </c>
      <c r="E34" s="852" t="s">
        <v>424</v>
      </c>
      <c r="F34" s="857" t="s">
        <v>65</v>
      </c>
      <c r="G34" s="861" t="s">
        <v>420</v>
      </c>
      <c r="H34" s="827" t="s">
        <v>257</v>
      </c>
      <c r="I34" s="472">
        <v>0</v>
      </c>
      <c r="J34" s="496"/>
      <c r="K34" s="336"/>
      <c r="L34" s="337"/>
      <c r="M34" s="337"/>
      <c r="N34" s="337"/>
      <c r="O34" s="337"/>
      <c r="P34" s="337"/>
      <c r="Q34" s="340"/>
      <c r="R34" s="336"/>
      <c r="S34" s="337"/>
      <c r="T34" s="340"/>
      <c r="U34" s="340"/>
    </row>
    <row r="35" spans="1:22" s="179" customFormat="1" ht="15.6" customHeight="1" x14ac:dyDescent="0.3">
      <c r="A35" s="239">
        <f t="shared" si="0"/>
        <v>29</v>
      </c>
      <c r="B35" s="837" t="s">
        <v>64</v>
      </c>
      <c r="C35" s="839">
        <v>2017</v>
      </c>
      <c r="D35" s="846" t="s">
        <v>257</v>
      </c>
      <c r="E35" s="851" t="s">
        <v>279</v>
      </c>
      <c r="F35" s="856" t="s">
        <v>65</v>
      </c>
      <c r="G35" s="860" t="s">
        <v>255</v>
      </c>
      <c r="H35" s="822">
        <v>2027</v>
      </c>
      <c r="I35" s="473">
        <v>85000</v>
      </c>
      <c r="J35" s="497"/>
      <c r="K35" s="431">
        <v>0</v>
      </c>
      <c r="L35" s="330">
        <v>0</v>
      </c>
      <c r="M35" s="330">
        <v>0</v>
      </c>
      <c r="N35" s="330">
        <v>0</v>
      </c>
      <c r="O35" s="330">
        <v>0</v>
      </c>
      <c r="P35" s="330">
        <v>0</v>
      </c>
      <c r="Q35" s="356">
        <v>0</v>
      </c>
      <c r="R35" s="591">
        <v>0</v>
      </c>
      <c r="S35" s="354">
        <v>0</v>
      </c>
      <c r="T35" s="355">
        <v>0</v>
      </c>
      <c r="U35" s="355">
        <v>0</v>
      </c>
    </row>
    <row r="36" spans="1:22" ht="15.6" customHeight="1" x14ac:dyDescent="0.25">
      <c r="A36" s="229">
        <f t="shared" si="0"/>
        <v>30</v>
      </c>
      <c r="B36" s="838" t="s">
        <v>64</v>
      </c>
      <c r="C36" s="840">
        <v>1968</v>
      </c>
      <c r="D36" s="847" t="s">
        <v>257</v>
      </c>
      <c r="E36" s="852" t="s">
        <v>278</v>
      </c>
      <c r="F36" s="857" t="s">
        <v>65</v>
      </c>
      <c r="G36" s="861" t="s">
        <v>255</v>
      </c>
      <c r="H36" s="823">
        <v>2021</v>
      </c>
      <c r="I36" s="469">
        <v>98000</v>
      </c>
      <c r="J36" s="494"/>
      <c r="K36" s="336">
        <v>0</v>
      </c>
      <c r="L36" s="327">
        <v>0</v>
      </c>
      <c r="M36" s="327">
        <v>0</v>
      </c>
      <c r="N36" s="337">
        <v>0</v>
      </c>
      <c r="O36" s="327">
        <v>98500</v>
      </c>
      <c r="P36" s="337">
        <v>0</v>
      </c>
      <c r="Q36" s="340">
        <v>0</v>
      </c>
      <c r="R36" s="596">
        <v>0</v>
      </c>
      <c r="S36" s="338">
        <v>0</v>
      </c>
      <c r="T36" s="339">
        <v>0</v>
      </c>
      <c r="U36" s="339">
        <v>0</v>
      </c>
    </row>
    <row r="37" spans="1:22" s="179" customFormat="1" ht="15.6" customHeight="1" x14ac:dyDescent="0.25">
      <c r="A37" s="239">
        <f t="shared" si="0"/>
        <v>31</v>
      </c>
      <c r="B37" s="837" t="s">
        <v>64</v>
      </c>
      <c r="C37" s="839">
        <v>1989</v>
      </c>
      <c r="D37" s="846" t="s">
        <v>257</v>
      </c>
      <c r="E37" s="851" t="s">
        <v>425</v>
      </c>
      <c r="F37" s="856" t="s">
        <v>65</v>
      </c>
      <c r="G37" s="860" t="s">
        <v>255</v>
      </c>
      <c r="H37" s="822" t="s">
        <v>363</v>
      </c>
      <c r="I37" s="473">
        <v>175000</v>
      </c>
      <c r="J37" s="497"/>
      <c r="K37" s="353">
        <v>0</v>
      </c>
      <c r="L37" s="330">
        <v>0</v>
      </c>
      <c r="M37" s="330">
        <v>0</v>
      </c>
      <c r="N37" s="330">
        <v>0</v>
      </c>
      <c r="O37" s="330">
        <v>0</v>
      </c>
      <c r="P37" s="330">
        <v>0</v>
      </c>
      <c r="Q37" s="356">
        <v>0</v>
      </c>
      <c r="R37" s="353">
        <v>0</v>
      </c>
      <c r="S37" s="330">
        <v>0</v>
      </c>
      <c r="T37" s="356">
        <v>0</v>
      </c>
      <c r="U37" s="356">
        <v>0</v>
      </c>
    </row>
    <row r="38" spans="1:22" ht="15.6" customHeight="1" x14ac:dyDescent="0.25">
      <c r="A38" s="229">
        <f t="shared" si="0"/>
        <v>32</v>
      </c>
      <c r="B38" s="838" t="s">
        <v>64</v>
      </c>
      <c r="C38" s="840">
        <v>1994</v>
      </c>
      <c r="D38" s="847" t="s">
        <v>257</v>
      </c>
      <c r="E38" s="852" t="s">
        <v>426</v>
      </c>
      <c r="F38" s="857" t="s">
        <v>65</v>
      </c>
      <c r="G38" s="861" t="s">
        <v>255</v>
      </c>
      <c r="H38" s="823">
        <v>2018</v>
      </c>
      <c r="I38" s="469">
        <v>49000</v>
      </c>
      <c r="J38" s="494"/>
      <c r="K38" s="336">
        <v>0</v>
      </c>
      <c r="L38" s="337">
        <v>0</v>
      </c>
      <c r="M38" s="337">
        <v>0</v>
      </c>
      <c r="N38" s="337">
        <v>49000</v>
      </c>
      <c r="O38" s="337">
        <v>0</v>
      </c>
      <c r="P38" s="337">
        <v>0</v>
      </c>
      <c r="Q38" s="340">
        <v>0</v>
      </c>
      <c r="R38" s="596">
        <v>0</v>
      </c>
      <c r="S38" s="338">
        <v>0</v>
      </c>
      <c r="T38" s="339">
        <v>0</v>
      </c>
      <c r="U38" s="339">
        <v>0</v>
      </c>
    </row>
    <row r="39" spans="1:22" s="179" customFormat="1" ht="15.6" customHeight="1" x14ac:dyDescent="0.25">
      <c r="A39" s="239">
        <f t="shared" si="0"/>
        <v>33</v>
      </c>
      <c r="B39" s="837" t="s">
        <v>64</v>
      </c>
      <c r="C39" s="839">
        <v>1994</v>
      </c>
      <c r="D39" s="846" t="s">
        <v>257</v>
      </c>
      <c r="E39" s="851" t="s">
        <v>427</v>
      </c>
      <c r="F39" s="856" t="s">
        <v>65</v>
      </c>
      <c r="G39" s="860" t="s">
        <v>255</v>
      </c>
      <c r="H39" s="822">
        <v>2027</v>
      </c>
      <c r="I39" s="473">
        <v>35000</v>
      </c>
      <c r="J39" s="497"/>
      <c r="K39" s="353">
        <v>0</v>
      </c>
      <c r="L39" s="330">
        <v>0</v>
      </c>
      <c r="M39" s="330">
        <v>0</v>
      </c>
      <c r="N39" s="330">
        <v>0</v>
      </c>
      <c r="O39" s="330">
        <v>0</v>
      </c>
      <c r="P39" s="330">
        <v>0</v>
      </c>
      <c r="Q39" s="356">
        <v>0</v>
      </c>
      <c r="R39" s="591">
        <v>0</v>
      </c>
      <c r="S39" s="354">
        <v>0</v>
      </c>
      <c r="T39" s="355">
        <v>0</v>
      </c>
      <c r="U39" s="355">
        <v>0</v>
      </c>
    </row>
    <row r="40" spans="1:22" ht="15.6" customHeight="1" x14ac:dyDescent="0.25">
      <c r="A40" s="229">
        <f t="shared" si="0"/>
        <v>34</v>
      </c>
      <c r="B40" s="838" t="s">
        <v>64</v>
      </c>
      <c r="C40" s="840">
        <v>2002</v>
      </c>
      <c r="D40" s="847" t="s">
        <v>277</v>
      </c>
      <c r="E40" s="852" t="s">
        <v>428</v>
      </c>
      <c r="F40" s="857" t="s">
        <v>65</v>
      </c>
      <c r="G40" s="861" t="s">
        <v>255</v>
      </c>
      <c r="H40" s="829">
        <v>2026</v>
      </c>
      <c r="I40" s="469">
        <v>950000</v>
      </c>
      <c r="J40" s="494"/>
      <c r="K40" s="336">
        <v>0</v>
      </c>
      <c r="L40" s="337">
        <v>0</v>
      </c>
      <c r="M40" s="337">
        <v>0</v>
      </c>
      <c r="N40" s="337">
        <v>0</v>
      </c>
      <c r="O40" s="337">
        <v>0</v>
      </c>
      <c r="P40" s="337">
        <v>0</v>
      </c>
      <c r="Q40" s="340">
        <v>0</v>
      </c>
      <c r="R40" s="596">
        <v>0</v>
      </c>
      <c r="S40" s="338">
        <v>0</v>
      </c>
      <c r="T40" s="347">
        <v>950000</v>
      </c>
      <c r="U40" s="347">
        <v>0</v>
      </c>
    </row>
    <row r="41" spans="1:22" s="179" customFormat="1" ht="15.6" customHeight="1" x14ac:dyDescent="0.25">
      <c r="A41" s="239">
        <f t="shared" si="0"/>
        <v>35</v>
      </c>
      <c r="B41" s="837" t="s">
        <v>64</v>
      </c>
      <c r="C41" s="839">
        <v>2003</v>
      </c>
      <c r="D41" s="846" t="s">
        <v>257</v>
      </c>
      <c r="E41" s="851" t="s">
        <v>276</v>
      </c>
      <c r="F41" s="856" t="s">
        <v>65</v>
      </c>
      <c r="G41" s="860" t="s">
        <v>255</v>
      </c>
      <c r="H41" s="830">
        <v>2024</v>
      </c>
      <c r="I41" s="473">
        <v>653500</v>
      </c>
      <c r="J41" s="497"/>
      <c r="K41" s="353">
        <v>0</v>
      </c>
      <c r="L41" s="330">
        <v>0</v>
      </c>
      <c r="M41" s="330">
        <v>0</v>
      </c>
      <c r="N41" s="330">
        <v>0</v>
      </c>
      <c r="O41" s="330">
        <v>0</v>
      </c>
      <c r="P41" s="330">
        <v>0</v>
      </c>
      <c r="Q41" s="356">
        <v>0</v>
      </c>
      <c r="R41" s="353">
        <v>653500</v>
      </c>
      <c r="S41" s="330">
        <v>0</v>
      </c>
      <c r="T41" s="356">
        <v>0</v>
      </c>
      <c r="U41" s="356">
        <v>0</v>
      </c>
      <c r="V41" s="230"/>
    </row>
    <row r="42" spans="1:22" ht="15.6" customHeight="1" x14ac:dyDescent="0.55000000000000004">
      <c r="A42" s="229">
        <f t="shared" si="0"/>
        <v>36</v>
      </c>
      <c r="B42" s="435" t="s">
        <v>267</v>
      </c>
      <c r="C42" s="434">
        <v>2001</v>
      </c>
      <c r="D42" s="434" t="s">
        <v>257</v>
      </c>
      <c r="E42" s="439" t="s">
        <v>429</v>
      </c>
      <c r="F42" s="434" t="s">
        <v>65</v>
      </c>
      <c r="G42" s="862" t="s">
        <v>255</v>
      </c>
      <c r="H42" s="831">
        <v>2024</v>
      </c>
      <c r="I42" s="474">
        <v>25460</v>
      </c>
      <c r="J42" s="493"/>
      <c r="K42" s="171">
        <v>0</v>
      </c>
      <c r="L42" s="162">
        <v>0</v>
      </c>
      <c r="M42" s="162">
        <v>0</v>
      </c>
      <c r="N42" s="162">
        <v>0</v>
      </c>
      <c r="O42" s="162">
        <v>0</v>
      </c>
      <c r="P42" s="162">
        <v>0</v>
      </c>
      <c r="Q42" s="347"/>
      <c r="R42" s="328">
        <v>25460</v>
      </c>
      <c r="S42" s="327"/>
      <c r="T42" s="309"/>
      <c r="U42" s="309"/>
    </row>
    <row r="43" spans="1:22" s="179" customFormat="1" ht="15.6" customHeight="1" x14ac:dyDescent="0.25">
      <c r="A43" s="239">
        <f t="shared" si="0"/>
        <v>37</v>
      </c>
      <c r="B43" s="837" t="s">
        <v>64</v>
      </c>
      <c r="C43" s="843">
        <v>2014</v>
      </c>
      <c r="D43" s="848" t="s">
        <v>257</v>
      </c>
      <c r="E43" s="851" t="s">
        <v>350</v>
      </c>
      <c r="F43" s="856" t="s">
        <v>65</v>
      </c>
      <c r="G43" s="860" t="s">
        <v>255</v>
      </c>
      <c r="H43" s="828">
        <v>2027</v>
      </c>
      <c r="I43" s="470">
        <v>40000</v>
      </c>
      <c r="J43" s="495"/>
      <c r="K43" s="353">
        <v>0</v>
      </c>
      <c r="L43" s="330">
        <v>0</v>
      </c>
      <c r="M43" s="330">
        <v>0</v>
      </c>
      <c r="N43" s="330">
        <v>0</v>
      </c>
      <c r="O43" s="330">
        <v>0</v>
      </c>
      <c r="P43" s="330">
        <v>0</v>
      </c>
      <c r="Q43" s="356">
        <v>0</v>
      </c>
      <c r="R43" s="591">
        <v>0</v>
      </c>
      <c r="S43" s="354">
        <v>0</v>
      </c>
      <c r="T43" s="355">
        <v>0</v>
      </c>
      <c r="U43" s="355">
        <v>40000</v>
      </c>
    </row>
    <row r="44" spans="1:22" ht="15.6" customHeight="1" x14ac:dyDescent="0.25">
      <c r="A44" s="229">
        <f t="shared" si="0"/>
        <v>38</v>
      </c>
      <c r="B44" s="838" t="s">
        <v>64</v>
      </c>
      <c r="C44" s="841">
        <v>2010</v>
      </c>
      <c r="D44" s="849" t="s">
        <v>257</v>
      </c>
      <c r="E44" s="852" t="s">
        <v>349</v>
      </c>
      <c r="F44" s="857" t="s">
        <v>65</v>
      </c>
      <c r="G44" s="861" t="s">
        <v>255</v>
      </c>
      <c r="H44" s="827">
        <v>2021</v>
      </c>
      <c r="I44" s="472">
        <v>40000</v>
      </c>
      <c r="J44" s="496"/>
      <c r="K44" s="336">
        <v>0</v>
      </c>
      <c r="L44" s="337">
        <v>0</v>
      </c>
      <c r="M44" s="337">
        <v>0</v>
      </c>
      <c r="N44" s="337">
        <v>40000</v>
      </c>
      <c r="O44" s="337">
        <v>0</v>
      </c>
      <c r="P44" s="337">
        <v>0</v>
      </c>
      <c r="Q44" s="340">
        <v>0</v>
      </c>
      <c r="R44" s="596">
        <v>0</v>
      </c>
      <c r="S44" s="338">
        <v>0</v>
      </c>
      <c r="T44" s="381">
        <v>35000</v>
      </c>
      <c r="U44" s="381">
        <v>0</v>
      </c>
    </row>
    <row r="45" spans="1:22" s="179" customFormat="1" ht="15.6" customHeight="1" x14ac:dyDescent="0.25">
      <c r="A45" s="239">
        <f t="shared" si="0"/>
        <v>39</v>
      </c>
      <c r="B45" s="576" t="s">
        <v>64</v>
      </c>
      <c r="C45" s="843">
        <v>2002</v>
      </c>
      <c r="D45" s="848" t="s">
        <v>257</v>
      </c>
      <c r="E45" s="851" t="s">
        <v>350</v>
      </c>
      <c r="F45" s="845" t="s">
        <v>65</v>
      </c>
      <c r="G45" s="863" t="s">
        <v>255</v>
      </c>
      <c r="H45" s="828">
        <v>2018</v>
      </c>
      <c r="I45" s="468">
        <v>39000</v>
      </c>
      <c r="J45" s="357"/>
      <c r="K45" s="353">
        <v>0</v>
      </c>
      <c r="L45" s="330">
        <v>39000</v>
      </c>
      <c r="M45" s="330">
        <v>0</v>
      </c>
      <c r="N45" s="329"/>
      <c r="O45" s="329"/>
      <c r="P45" s="329"/>
      <c r="Q45" s="358"/>
      <c r="R45" s="359"/>
      <c r="S45" s="329"/>
      <c r="T45" s="358"/>
      <c r="U45" s="358"/>
    </row>
    <row r="46" spans="1:22" ht="15.6" customHeight="1" x14ac:dyDescent="0.25">
      <c r="A46" s="229">
        <f t="shared" si="0"/>
        <v>40</v>
      </c>
      <c r="B46" s="575" t="s">
        <v>64</v>
      </c>
      <c r="C46" s="841">
        <v>2015</v>
      </c>
      <c r="D46" s="849" t="s">
        <v>257</v>
      </c>
      <c r="E46" s="852" t="s">
        <v>350</v>
      </c>
      <c r="F46" s="844" t="s">
        <v>65</v>
      </c>
      <c r="G46" s="864" t="s">
        <v>255</v>
      </c>
      <c r="H46" s="827">
        <v>2023</v>
      </c>
      <c r="I46" s="471">
        <v>40000</v>
      </c>
      <c r="J46" s="341"/>
      <c r="K46" s="171">
        <v>0</v>
      </c>
      <c r="L46" s="162">
        <v>0</v>
      </c>
      <c r="M46" s="162">
        <v>0</v>
      </c>
      <c r="N46" s="162">
        <v>0</v>
      </c>
      <c r="O46" s="162">
        <v>0</v>
      </c>
      <c r="P46" s="162">
        <v>0</v>
      </c>
      <c r="Q46" s="879">
        <v>40000</v>
      </c>
      <c r="R46" s="346"/>
      <c r="S46" s="344"/>
      <c r="T46" s="345"/>
      <c r="U46" s="345"/>
    </row>
    <row r="47" spans="1:22" s="179" customFormat="1" ht="15.6" customHeight="1" x14ac:dyDescent="0.25">
      <c r="A47" s="239">
        <f t="shared" si="0"/>
        <v>41</v>
      </c>
      <c r="B47" s="837" t="s">
        <v>64</v>
      </c>
      <c r="C47" s="843">
        <v>1998</v>
      </c>
      <c r="D47" s="848" t="s">
        <v>257</v>
      </c>
      <c r="E47" s="851" t="s">
        <v>430</v>
      </c>
      <c r="F47" s="856" t="s">
        <v>65</v>
      </c>
      <c r="G47" s="860" t="s">
        <v>255</v>
      </c>
      <c r="H47" s="828">
        <v>2018</v>
      </c>
      <c r="I47" s="470">
        <v>42000</v>
      </c>
      <c r="J47" s="495"/>
      <c r="K47" s="362">
        <v>0</v>
      </c>
      <c r="L47" s="325">
        <v>0</v>
      </c>
      <c r="M47" s="325">
        <v>0</v>
      </c>
      <c r="N47" s="325">
        <v>0</v>
      </c>
      <c r="O47" s="325">
        <v>42000</v>
      </c>
      <c r="P47" s="325"/>
      <c r="Q47" s="401"/>
      <c r="R47" s="591">
        <v>0</v>
      </c>
      <c r="S47" s="354">
        <v>0</v>
      </c>
      <c r="T47" s="355">
        <v>0</v>
      </c>
      <c r="U47" s="355">
        <v>0</v>
      </c>
    </row>
    <row r="48" spans="1:22" ht="15.6" customHeight="1" x14ac:dyDescent="0.25">
      <c r="A48" s="229">
        <f t="shared" si="0"/>
        <v>42</v>
      </c>
      <c r="B48" s="838" t="s">
        <v>64</v>
      </c>
      <c r="C48" s="840">
        <v>2006</v>
      </c>
      <c r="D48" s="847" t="s">
        <v>257</v>
      </c>
      <c r="E48" s="852" t="s">
        <v>431</v>
      </c>
      <c r="F48" s="857" t="s">
        <v>65</v>
      </c>
      <c r="G48" s="861" t="s">
        <v>255</v>
      </c>
      <c r="H48" s="823">
        <v>2019</v>
      </c>
      <c r="I48" s="469">
        <v>57000</v>
      </c>
      <c r="J48" s="494"/>
      <c r="K48" s="336">
        <v>0</v>
      </c>
      <c r="L48" s="337">
        <v>0</v>
      </c>
      <c r="M48" s="337">
        <v>0</v>
      </c>
      <c r="N48" s="337">
        <v>57000</v>
      </c>
      <c r="O48" s="337">
        <v>0</v>
      </c>
      <c r="P48" s="337">
        <v>0</v>
      </c>
      <c r="Q48" s="340">
        <v>0</v>
      </c>
      <c r="R48" s="336">
        <v>0</v>
      </c>
      <c r="S48" s="337">
        <v>53000</v>
      </c>
      <c r="T48" s="340">
        <v>0</v>
      </c>
      <c r="U48" s="340">
        <v>0</v>
      </c>
    </row>
    <row r="49" spans="1:21" s="179" customFormat="1" ht="15.6" customHeight="1" x14ac:dyDescent="0.25">
      <c r="A49" s="239">
        <f t="shared" si="0"/>
        <v>43</v>
      </c>
      <c r="B49" s="837" t="s">
        <v>64</v>
      </c>
      <c r="C49" s="843">
        <v>2000</v>
      </c>
      <c r="D49" s="848" t="s">
        <v>257</v>
      </c>
      <c r="E49" s="853" t="s">
        <v>258</v>
      </c>
      <c r="F49" s="856" t="s">
        <v>69</v>
      </c>
      <c r="G49" s="871" t="s">
        <v>255</v>
      </c>
      <c r="H49" s="872">
        <v>2020</v>
      </c>
      <c r="I49" s="873">
        <v>15000</v>
      </c>
      <c r="J49" s="874"/>
      <c r="K49" s="326">
        <v>0</v>
      </c>
      <c r="L49" s="325">
        <v>0</v>
      </c>
      <c r="M49" s="325">
        <v>0</v>
      </c>
      <c r="N49" s="325">
        <v>15000</v>
      </c>
      <c r="O49" s="325">
        <v>0</v>
      </c>
      <c r="P49" s="325">
        <v>0</v>
      </c>
      <c r="Q49" s="401">
        <v>0</v>
      </c>
      <c r="R49" s="326">
        <v>0</v>
      </c>
      <c r="S49" s="325">
        <v>0</v>
      </c>
      <c r="T49" s="401">
        <v>0</v>
      </c>
      <c r="U49" s="401">
        <v>0</v>
      </c>
    </row>
    <row r="50" spans="1:21" ht="15.6" customHeight="1" x14ac:dyDescent="0.25">
      <c r="A50" s="229">
        <f t="shared" si="0"/>
        <v>44</v>
      </c>
      <c r="B50" s="838" t="s">
        <v>64</v>
      </c>
      <c r="C50" s="841">
        <v>2004</v>
      </c>
      <c r="D50" s="849" t="s">
        <v>257</v>
      </c>
      <c r="E50" s="854" t="s">
        <v>437</v>
      </c>
      <c r="F50" s="857" t="s">
        <v>65</v>
      </c>
      <c r="G50" s="867" t="s">
        <v>255</v>
      </c>
      <c r="H50" s="875">
        <v>2023</v>
      </c>
      <c r="I50" s="876">
        <v>25000</v>
      </c>
      <c r="J50" s="877"/>
      <c r="K50" s="328">
        <v>0</v>
      </c>
      <c r="L50" s="327">
        <v>0</v>
      </c>
      <c r="M50" s="327">
        <v>0</v>
      </c>
      <c r="N50" s="327">
        <v>0</v>
      </c>
      <c r="O50" s="327">
        <v>0</v>
      </c>
      <c r="P50" s="327">
        <v>0</v>
      </c>
      <c r="Q50" s="347">
        <v>25000</v>
      </c>
      <c r="R50" s="328">
        <v>0</v>
      </c>
      <c r="S50" s="327">
        <v>0</v>
      </c>
      <c r="T50" s="347">
        <v>0</v>
      </c>
      <c r="U50" s="347">
        <v>0</v>
      </c>
    </row>
    <row r="51" spans="1:21" s="179" customFormat="1" ht="15.6" customHeight="1" x14ac:dyDescent="0.25">
      <c r="A51" s="239">
        <f t="shared" si="0"/>
        <v>45</v>
      </c>
      <c r="B51" s="837" t="s">
        <v>64</v>
      </c>
      <c r="C51" s="843">
        <v>2012</v>
      </c>
      <c r="D51" s="848" t="s">
        <v>257</v>
      </c>
      <c r="E51" s="853" t="s">
        <v>438</v>
      </c>
      <c r="F51" s="856" t="s">
        <v>65</v>
      </c>
      <c r="G51" s="871" t="s">
        <v>255</v>
      </c>
      <c r="H51" s="872">
        <v>2022</v>
      </c>
      <c r="I51" s="873">
        <v>15000</v>
      </c>
      <c r="J51" s="874"/>
      <c r="K51" s="326">
        <v>0</v>
      </c>
      <c r="L51" s="325">
        <v>0</v>
      </c>
      <c r="M51" s="325">
        <v>0</v>
      </c>
      <c r="N51" s="325">
        <v>0</v>
      </c>
      <c r="O51" s="325">
        <v>0</v>
      </c>
      <c r="P51" s="325">
        <v>15000</v>
      </c>
      <c r="Q51" s="401">
        <v>0</v>
      </c>
      <c r="R51" s="326">
        <v>0</v>
      </c>
      <c r="S51" s="325">
        <v>0</v>
      </c>
      <c r="T51" s="401">
        <v>0</v>
      </c>
      <c r="U51" s="401">
        <v>0</v>
      </c>
    </row>
    <row r="52" spans="1:21" ht="15.6" customHeight="1" x14ac:dyDescent="0.25">
      <c r="A52" s="229">
        <f t="shared" si="0"/>
        <v>46</v>
      </c>
      <c r="B52" s="838" t="s">
        <v>64</v>
      </c>
      <c r="C52" s="841">
        <v>2011</v>
      </c>
      <c r="D52" s="849" t="s">
        <v>257</v>
      </c>
      <c r="E52" s="854" t="s">
        <v>256</v>
      </c>
      <c r="F52" s="857" t="s">
        <v>65</v>
      </c>
      <c r="G52" s="867" t="s">
        <v>255</v>
      </c>
      <c r="H52" s="875">
        <v>2023</v>
      </c>
      <c r="I52" s="876">
        <v>25000</v>
      </c>
      <c r="J52" s="877"/>
      <c r="K52" s="328">
        <v>0</v>
      </c>
      <c r="L52" s="327">
        <v>0</v>
      </c>
      <c r="M52" s="327">
        <v>0</v>
      </c>
      <c r="N52" s="327">
        <v>0</v>
      </c>
      <c r="O52" s="327">
        <v>0</v>
      </c>
      <c r="P52" s="327">
        <v>0</v>
      </c>
      <c r="Q52" s="347">
        <v>25000</v>
      </c>
      <c r="R52" s="328">
        <v>0</v>
      </c>
      <c r="S52" s="327">
        <v>0</v>
      </c>
      <c r="T52" s="347">
        <v>0</v>
      </c>
      <c r="U52" s="347">
        <v>0</v>
      </c>
    </row>
    <row r="53" spans="1:21" s="179" customFormat="1" ht="15.6" customHeight="1" x14ac:dyDescent="0.25">
      <c r="A53" s="239">
        <f t="shared" si="0"/>
        <v>47</v>
      </c>
      <c r="B53" s="837" t="s">
        <v>267</v>
      </c>
      <c r="C53" s="839">
        <v>1995</v>
      </c>
      <c r="D53" s="846" t="s">
        <v>257</v>
      </c>
      <c r="E53" s="853" t="s">
        <v>433</v>
      </c>
      <c r="F53" s="856" t="s">
        <v>65</v>
      </c>
      <c r="G53" s="860" t="s">
        <v>255</v>
      </c>
      <c r="H53" s="830">
        <v>2018</v>
      </c>
      <c r="I53" s="478">
        <v>80000</v>
      </c>
      <c r="J53" s="501"/>
      <c r="K53" s="326">
        <v>40000</v>
      </c>
      <c r="L53" s="325">
        <v>40000</v>
      </c>
      <c r="M53" s="602">
        <v>0</v>
      </c>
      <c r="N53" s="602">
        <v>0</v>
      </c>
      <c r="O53" s="602">
        <v>0</v>
      </c>
      <c r="P53" s="602">
        <v>0</v>
      </c>
      <c r="Q53" s="367"/>
      <c r="R53" s="557"/>
      <c r="S53" s="363"/>
      <c r="T53" s="367"/>
      <c r="U53" s="367"/>
    </row>
    <row r="54" spans="1:21" ht="15.6" customHeight="1" x14ac:dyDescent="0.25">
      <c r="A54" s="229">
        <f t="shared" si="0"/>
        <v>48</v>
      </c>
      <c r="B54" s="838" t="s">
        <v>64</v>
      </c>
      <c r="C54" s="840">
        <v>1990</v>
      </c>
      <c r="D54" s="847" t="s">
        <v>257</v>
      </c>
      <c r="E54" s="854" t="s">
        <v>434</v>
      </c>
      <c r="F54" s="858" t="s">
        <v>65</v>
      </c>
      <c r="G54" s="861" t="s">
        <v>255</v>
      </c>
      <c r="H54" s="834">
        <v>2019</v>
      </c>
      <c r="I54" s="554">
        <v>56000</v>
      </c>
      <c r="J54" s="555"/>
      <c r="K54" s="556"/>
      <c r="L54" s="348">
        <v>0</v>
      </c>
      <c r="M54" s="327">
        <v>0</v>
      </c>
      <c r="N54" s="327">
        <v>56000</v>
      </c>
      <c r="O54" s="348">
        <v>0</v>
      </c>
      <c r="P54" s="348">
        <v>0</v>
      </c>
      <c r="Q54" s="350">
        <v>0</v>
      </c>
      <c r="R54" s="351">
        <v>0</v>
      </c>
      <c r="S54" s="348">
        <v>0</v>
      </c>
      <c r="T54" s="350">
        <v>0</v>
      </c>
      <c r="U54" s="350">
        <v>0</v>
      </c>
    </row>
    <row r="55" spans="1:21" s="179" customFormat="1" ht="15.6" customHeight="1" x14ac:dyDescent="0.25">
      <c r="A55" s="239">
        <f t="shared" si="0"/>
        <v>49</v>
      </c>
      <c r="B55" s="837" t="s">
        <v>64</v>
      </c>
      <c r="C55" s="839">
        <v>2000</v>
      </c>
      <c r="D55" s="846" t="s">
        <v>257</v>
      </c>
      <c r="E55" s="853" t="s">
        <v>266</v>
      </c>
      <c r="F55" s="856" t="s">
        <v>65</v>
      </c>
      <c r="G55" s="860" t="s">
        <v>255</v>
      </c>
      <c r="H55" s="830">
        <v>2020</v>
      </c>
      <c r="I55" s="478">
        <v>24000</v>
      </c>
      <c r="J55" s="501"/>
      <c r="K55" s="423">
        <v>0</v>
      </c>
      <c r="L55" s="325">
        <v>0</v>
      </c>
      <c r="M55" s="325">
        <v>0</v>
      </c>
      <c r="N55" s="325">
        <v>24000</v>
      </c>
      <c r="O55" s="602">
        <v>0</v>
      </c>
      <c r="P55" s="602">
        <v>0</v>
      </c>
      <c r="Q55" s="361"/>
      <c r="R55" s="362"/>
      <c r="S55" s="360"/>
      <c r="T55" s="361"/>
      <c r="U55" s="361"/>
    </row>
    <row r="56" spans="1:21" ht="15.6" customHeight="1" x14ac:dyDescent="0.25">
      <c r="A56" s="229">
        <f t="shared" si="0"/>
        <v>50</v>
      </c>
      <c r="B56" s="838" t="s">
        <v>64</v>
      </c>
      <c r="C56" s="840">
        <v>1980</v>
      </c>
      <c r="D56" s="847" t="s">
        <v>257</v>
      </c>
      <c r="E56" s="854" t="s">
        <v>265</v>
      </c>
      <c r="F56" s="857" t="s">
        <v>65</v>
      </c>
      <c r="G56" s="861" t="s">
        <v>255</v>
      </c>
      <c r="H56" s="829" t="s">
        <v>435</v>
      </c>
      <c r="I56" s="477">
        <v>43000</v>
      </c>
      <c r="J56" s="500"/>
      <c r="K56" s="328">
        <v>13000</v>
      </c>
      <c r="L56" s="327">
        <v>15000</v>
      </c>
      <c r="M56" s="327">
        <v>15000</v>
      </c>
      <c r="N56" s="162">
        <v>0</v>
      </c>
      <c r="O56" s="162">
        <v>0</v>
      </c>
      <c r="P56" s="162">
        <v>0</v>
      </c>
      <c r="Q56" s="350"/>
      <c r="R56" s="351"/>
      <c r="S56" s="348"/>
      <c r="T56" s="350"/>
      <c r="U56" s="350"/>
    </row>
    <row r="57" spans="1:21" s="179" customFormat="1" ht="15.6" customHeight="1" x14ac:dyDescent="0.25">
      <c r="A57" s="239">
        <f t="shared" si="0"/>
        <v>51</v>
      </c>
      <c r="B57" s="837" t="s">
        <v>64</v>
      </c>
      <c r="C57" s="839">
        <v>1980</v>
      </c>
      <c r="D57" s="846" t="s">
        <v>257</v>
      </c>
      <c r="E57" s="853" t="s">
        <v>264</v>
      </c>
      <c r="F57" s="856" t="s">
        <v>65</v>
      </c>
      <c r="G57" s="860" t="s">
        <v>255</v>
      </c>
      <c r="H57" s="830" t="s">
        <v>436</v>
      </c>
      <c r="I57" s="478">
        <v>34000</v>
      </c>
      <c r="J57" s="501"/>
      <c r="K57" s="423">
        <v>0</v>
      </c>
      <c r="L57" s="325">
        <v>17000</v>
      </c>
      <c r="M57" s="325">
        <v>17000</v>
      </c>
      <c r="N57" s="602">
        <v>0</v>
      </c>
      <c r="O57" s="602">
        <v>0</v>
      </c>
      <c r="P57" s="602">
        <v>0</v>
      </c>
      <c r="Q57" s="361"/>
      <c r="R57" s="362"/>
      <c r="S57" s="360"/>
      <c r="T57" s="361"/>
      <c r="U57" s="361"/>
    </row>
    <row r="58" spans="1:21" ht="15.6" customHeight="1" x14ac:dyDescent="0.25">
      <c r="A58" s="229">
        <f t="shared" si="0"/>
        <v>52</v>
      </c>
      <c r="B58" s="575" t="s">
        <v>64</v>
      </c>
      <c r="C58" s="844">
        <v>2000</v>
      </c>
      <c r="D58" s="849" t="s">
        <v>257</v>
      </c>
      <c r="E58" s="575" t="s">
        <v>263</v>
      </c>
      <c r="F58" s="844" t="s">
        <v>65</v>
      </c>
      <c r="G58" s="864" t="s">
        <v>255</v>
      </c>
      <c r="H58" s="823">
        <v>2018</v>
      </c>
      <c r="I58" s="471">
        <v>245000</v>
      </c>
      <c r="J58" s="341"/>
      <c r="K58" s="430">
        <v>0</v>
      </c>
      <c r="L58" s="605">
        <v>298000</v>
      </c>
      <c r="M58" s="162">
        <v>0</v>
      </c>
      <c r="N58" s="162">
        <v>0</v>
      </c>
      <c r="O58" s="162">
        <v>0</v>
      </c>
      <c r="P58" s="162">
        <v>0</v>
      </c>
      <c r="Q58" s="345"/>
      <c r="R58" s="346"/>
      <c r="S58" s="344"/>
      <c r="T58" s="345"/>
      <c r="U58" s="345"/>
    </row>
    <row r="59" spans="1:21" s="179" customFormat="1" ht="15.6" customHeight="1" x14ac:dyDescent="0.25">
      <c r="A59" s="239">
        <f t="shared" si="0"/>
        <v>53</v>
      </c>
      <c r="B59" s="576" t="s">
        <v>64</v>
      </c>
      <c r="C59" s="845">
        <v>2003</v>
      </c>
      <c r="D59" s="848" t="s">
        <v>257</v>
      </c>
      <c r="E59" s="576" t="s">
        <v>261</v>
      </c>
      <c r="F59" s="845" t="s">
        <v>65</v>
      </c>
      <c r="G59" s="863" t="s">
        <v>255</v>
      </c>
      <c r="H59" s="822">
        <v>2025</v>
      </c>
      <c r="I59" s="468">
        <v>235000</v>
      </c>
      <c r="J59" s="357"/>
      <c r="K59" s="182">
        <v>0</v>
      </c>
      <c r="L59" s="181">
        <v>0</v>
      </c>
      <c r="M59" s="181">
        <v>0</v>
      </c>
      <c r="N59" s="181">
        <v>0</v>
      </c>
      <c r="O59" s="181">
        <v>0</v>
      </c>
      <c r="P59" s="181">
        <v>0</v>
      </c>
      <c r="Q59" s="358"/>
      <c r="R59" s="359"/>
      <c r="S59" s="826">
        <v>235000</v>
      </c>
      <c r="T59" s="358"/>
      <c r="U59" s="358"/>
    </row>
    <row r="60" spans="1:21" ht="15.6" customHeight="1" x14ac:dyDescent="0.25">
      <c r="A60" s="229">
        <f t="shared" si="0"/>
        <v>54</v>
      </c>
      <c r="B60" s="838" t="s">
        <v>64</v>
      </c>
      <c r="C60" s="841">
        <v>2000</v>
      </c>
      <c r="D60" s="849" t="s">
        <v>257</v>
      </c>
      <c r="E60" s="854" t="s">
        <v>432</v>
      </c>
      <c r="F60" s="857" t="s">
        <v>65</v>
      </c>
      <c r="G60" s="867" t="s">
        <v>166</v>
      </c>
      <c r="H60" s="833" t="s">
        <v>158</v>
      </c>
      <c r="I60" s="475">
        <v>25000</v>
      </c>
      <c r="J60" s="498"/>
      <c r="K60" s="351">
        <v>0</v>
      </c>
      <c r="L60" s="348"/>
      <c r="M60" s="348"/>
      <c r="N60" s="327">
        <v>52000</v>
      </c>
      <c r="O60" s="348">
        <v>0</v>
      </c>
      <c r="P60" s="348">
        <v>0</v>
      </c>
      <c r="Q60" s="349">
        <v>0</v>
      </c>
      <c r="R60" s="596">
        <v>0</v>
      </c>
      <c r="S60" s="338">
        <v>0</v>
      </c>
      <c r="T60" s="339">
        <v>0</v>
      </c>
      <c r="U60" s="339">
        <v>0</v>
      </c>
    </row>
    <row r="61" spans="1:21" s="179" customFormat="1" ht="15.6" customHeight="1" x14ac:dyDescent="0.25">
      <c r="A61" s="239">
        <f t="shared" si="0"/>
        <v>55</v>
      </c>
      <c r="B61" s="837" t="s">
        <v>64</v>
      </c>
      <c r="C61" s="839" t="s">
        <v>363</v>
      </c>
      <c r="D61" s="846" t="s">
        <v>257</v>
      </c>
      <c r="E61" s="855" t="s">
        <v>260</v>
      </c>
      <c r="F61" s="856" t="s">
        <v>65</v>
      </c>
      <c r="G61" s="868" t="s">
        <v>259</v>
      </c>
      <c r="H61" s="822">
        <v>2017</v>
      </c>
      <c r="I61" s="478">
        <v>25000</v>
      </c>
      <c r="J61" s="501"/>
      <c r="K61" s="353">
        <v>25000</v>
      </c>
      <c r="L61" s="330">
        <v>0</v>
      </c>
      <c r="M61" s="330">
        <v>0</v>
      </c>
      <c r="N61" s="330">
        <v>0</v>
      </c>
      <c r="O61" s="330">
        <v>0</v>
      </c>
      <c r="P61" s="330">
        <v>0</v>
      </c>
      <c r="Q61" s="356">
        <v>0</v>
      </c>
      <c r="R61" s="353">
        <v>0</v>
      </c>
      <c r="S61" s="330">
        <v>0</v>
      </c>
      <c r="T61" s="356">
        <v>0</v>
      </c>
      <c r="U61" s="356">
        <v>0</v>
      </c>
    </row>
    <row r="62" spans="1:21" ht="15.6" customHeight="1" x14ac:dyDescent="0.25">
      <c r="A62" s="229">
        <f t="shared" si="0"/>
        <v>56</v>
      </c>
      <c r="B62" s="575" t="s">
        <v>64</v>
      </c>
      <c r="C62" s="844" t="s">
        <v>363</v>
      </c>
      <c r="D62" s="849" t="s">
        <v>257</v>
      </c>
      <c r="E62" s="575" t="s">
        <v>262</v>
      </c>
      <c r="F62" s="844" t="s">
        <v>69</v>
      </c>
      <c r="G62" s="866" t="s">
        <v>76</v>
      </c>
      <c r="H62" s="823">
        <v>2018</v>
      </c>
      <c r="I62" s="471">
        <v>20000</v>
      </c>
      <c r="J62" s="341"/>
      <c r="K62" s="424">
        <v>0</v>
      </c>
      <c r="L62" s="878">
        <v>20000</v>
      </c>
      <c r="M62" s="600">
        <v>0</v>
      </c>
      <c r="N62" s="600">
        <v>0</v>
      </c>
      <c r="O62" s="600">
        <v>0</v>
      </c>
      <c r="P62" s="600">
        <v>0</v>
      </c>
      <c r="Q62" s="345"/>
      <c r="R62" s="346"/>
      <c r="S62" s="344"/>
      <c r="T62" s="345"/>
      <c r="U62" s="345"/>
    </row>
    <row r="63" spans="1:21" s="179" customFormat="1" ht="15.6" customHeight="1" x14ac:dyDescent="0.25">
      <c r="A63" s="239">
        <f t="shared" si="0"/>
        <v>57</v>
      </c>
      <c r="B63" s="837" t="s">
        <v>64</v>
      </c>
      <c r="C63" s="843">
        <v>2000</v>
      </c>
      <c r="D63" s="848" t="s">
        <v>257</v>
      </c>
      <c r="E63" s="853" t="s">
        <v>273</v>
      </c>
      <c r="F63" s="856" t="s">
        <v>65</v>
      </c>
      <c r="G63" s="865" t="s">
        <v>76</v>
      </c>
      <c r="H63" s="832" t="s">
        <v>157</v>
      </c>
      <c r="I63" s="476">
        <v>25000</v>
      </c>
      <c r="J63" s="499"/>
      <c r="K63" s="362">
        <v>0</v>
      </c>
      <c r="L63" s="360">
        <v>20000</v>
      </c>
      <c r="M63" s="360">
        <v>0</v>
      </c>
      <c r="N63" s="360">
        <v>0</v>
      </c>
      <c r="O63" s="360">
        <v>0</v>
      </c>
      <c r="P63" s="360">
        <v>0</v>
      </c>
      <c r="Q63" s="367">
        <v>0</v>
      </c>
      <c r="R63" s="591">
        <v>0</v>
      </c>
      <c r="S63" s="354">
        <v>0</v>
      </c>
      <c r="T63" s="355">
        <v>0</v>
      </c>
      <c r="U63" s="355">
        <v>0</v>
      </c>
    </row>
    <row r="64" spans="1:21" ht="15.6" customHeight="1" x14ac:dyDescent="0.25">
      <c r="A64" s="229">
        <f t="shared" si="0"/>
        <v>58</v>
      </c>
      <c r="B64" s="838" t="s">
        <v>64</v>
      </c>
      <c r="C64" s="841">
        <v>2000</v>
      </c>
      <c r="D64" s="849" t="s">
        <v>257</v>
      </c>
      <c r="E64" s="854" t="s">
        <v>272</v>
      </c>
      <c r="F64" s="857" t="s">
        <v>65</v>
      </c>
      <c r="G64" s="866" t="s">
        <v>76</v>
      </c>
      <c r="H64" s="833" t="s">
        <v>165</v>
      </c>
      <c r="I64" s="475">
        <v>25000</v>
      </c>
      <c r="J64" s="498"/>
      <c r="K64" s="351">
        <v>0</v>
      </c>
      <c r="L64" s="348">
        <v>20000</v>
      </c>
      <c r="M64" s="348">
        <v>0</v>
      </c>
      <c r="N64" s="348">
        <v>0</v>
      </c>
      <c r="O64" s="348">
        <v>0</v>
      </c>
      <c r="P64" s="348">
        <v>0</v>
      </c>
      <c r="Q64" s="349">
        <v>0</v>
      </c>
      <c r="R64" s="596">
        <v>0</v>
      </c>
      <c r="S64" s="338">
        <v>0</v>
      </c>
      <c r="T64" s="339">
        <v>0</v>
      </c>
      <c r="U64" s="339">
        <v>0</v>
      </c>
    </row>
    <row r="65" spans="1:21" s="179" customFormat="1" ht="15.6" customHeight="1" x14ac:dyDescent="0.25">
      <c r="A65" s="239">
        <f t="shared" si="0"/>
        <v>59</v>
      </c>
      <c r="B65" s="837" t="s">
        <v>64</v>
      </c>
      <c r="C65" s="843">
        <v>2000</v>
      </c>
      <c r="D65" s="848" t="s">
        <v>257</v>
      </c>
      <c r="E65" s="853" t="s">
        <v>271</v>
      </c>
      <c r="F65" s="856" t="s">
        <v>65</v>
      </c>
      <c r="G65" s="865" t="s">
        <v>76</v>
      </c>
      <c r="H65" s="832" t="s">
        <v>154</v>
      </c>
      <c r="I65" s="476">
        <v>25000</v>
      </c>
      <c r="J65" s="499"/>
      <c r="K65" s="362">
        <v>0</v>
      </c>
      <c r="L65" s="360">
        <v>0</v>
      </c>
      <c r="M65" s="360">
        <v>20000</v>
      </c>
      <c r="N65" s="360">
        <v>0</v>
      </c>
      <c r="O65" s="360">
        <v>0</v>
      </c>
      <c r="P65" s="360">
        <v>0</v>
      </c>
      <c r="Q65" s="367">
        <v>0</v>
      </c>
      <c r="R65" s="591">
        <v>0</v>
      </c>
      <c r="S65" s="354">
        <v>0</v>
      </c>
      <c r="T65" s="355">
        <v>0</v>
      </c>
      <c r="U65" s="355">
        <v>0</v>
      </c>
    </row>
    <row r="66" spans="1:21" ht="15.6" customHeight="1" thickBot="1" x14ac:dyDescent="0.3">
      <c r="A66" s="274">
        <f t="shared" si="0"/>
        <v>60</v>
      </c>
      <c r="B66" s="888" t="s">
        <v>64</v>
      </c>
      <c r="C66" s="889"/>
      <c r="D66" s="890" t="s">
        <v>257</v>
      </c>
      <c r="E66" s="891" t="s">
        <v>222</v>
      </c>
      <c r="F66" s="892" t="s">
        <v>92</v>
      </c>
      <c r="G66" s="893" t="s">
        <v>76</v>
      </c>
      <c r="H66" s="894">
        <v>2019</v>
      </c>
      <c r="I66" s="690">
        <v>35000</v>
      </c>
      <c r="J66" s="895"/>
      <c r="K66" s="896"/>
      <c r="L66" s="897">
        <v>35000</v>
      </c>
      <c r="M66" s="898"/>
      <c r="N66" s="897">
        <v>0</v>
      </c>
      <c r="O66" s="898"/>
      <c r="P66" s="898"/>
      <c r="Q66" s="899"/>
      <c r="R66" s="596"/>
      <c r="S66" s="338"/>
      <c r="T66" s="339"/>
      <c r="U66" s="339"/>
    </row>
    <row r="67" spans="1:21" s="179" customFormat="1" ht="15.6" customHeight="1" x14ac:dyDescent="0.25">
      <c r="A67" s="407">
        <f t="shared" si="0"/>
        <v>61</v>
      </c>
      <c r="B67" s="548" t="s">
        <v>73</v>
      </c>
      <c r="C67" s="549">
        <v>1992</v>
      </c>
      <c r="D67" s="549" t="s">
        <v>180</v>
      </c>
      <c r="E67" s="551" t="s">
        <v>254</v>
      </c>
      <c r="F67" s="552" t="s">
        <v>65</v>
      </c>
      <c r="G67" s="709" t="s">
        <v>197</v>
      </c>
      <c r="H67" s="707" t="s">
        <v>215</v>
      </c>
      <c r="I67" s="704">
        <v>25000</v>
      </c>
      <c r="J67" s="618">
        <v>0</v>
      </c>
      <c r="K67" s="429">
        <v>0</v>
      </c>
      <c r="L67" s="616">
        <v>0</v>
      </c>
      <c r="M67" s="616">
        <v>0</v>
      </c>
      <c r="N67" s="616">
        <v>0</v>
      </c>
      <c r="O67" s="616">
        <v>0</v>
      </c>
      <c r="P67" s="616">
        <v>0</v>
      </c>
      <c r="Q67" s="742">
        <v>30000</v>
      </c>
      <c r="R67" s="182">
        <v>0</v>
      </c>
      <c r="S67" s="181">
        <v>0</v>
      </c>
      <c r="T67" s="180">
        <v>0</v>
      </c>
      <c r="U67" s="180">
        <v>0</v>
      </c>
    </row>
    <row r="68" spans="1:21" ht="15.6" customHeight="1" x14ac:dyDescent="0.25">
      <c r="A68" s="229">
        <f t="shared" si="0"/>
        <v>62</v>
      </c>
      <c r="B68" s="194" t="s">
        <v>73</v>
      </c>
      <c r="C68" s="225">
        <v>2005</v>
      </c>
      <c r="D68" s="225" t="s">
        <v>183</v>
      </c>
      <c r="E68" s="226" t="s">
        <v>253</v>
      </c>
      <c r="F68" s="193" t="s">
        <v>65</v>
      </c>
      <c r="G68" s="272" t="s">
        <v>197</v>
      </c>
      <c r="H68" s="275" t="s">
        <v>154</v>
      </c>
      <c r="I68" s="700">
        <v>150000</v>
      </c>
      <c r="J68" s="269">
        <v>0</v>
      </c>
      <c r="K68" s="284">
        <v>170000</v>
      </c>
      <c r="L68" s="270">
        <v>0</v>
      </c>
      <c r="M68" s="270">
        <v>0</v>
      </c>
      <c r="N68" s="270">
        <v>0</v>
      </c>
      <c r="O68" s="270">
        <v>0</v>
      </c>
      <c r="P68" s="270">
        <v>0</v>
      </c>
      <c r="Q68" s="269">
        <v>0</v>
      </c>
      <c r="R68" s="284">
        <v>0</v>
      </c>
      <c r="S68" s="270">
        <v>0</v>
      </c>
      <c r="T68" s="269"/>
      <c r="U68" s="269">
        <v>175000</v>
      </c>
    </row>
    <row r="69" spans="1:21" s="179" customFormat="1" ht="15.6" customHeight="1" x14ac:dyDescent="0.25">
      <c r="A69" s="239">
        <f t="shared" si="0"/>
        <v>63</v>
      </c>
      <c r="B69" s="197" t="s">
        <v>73</v>
      </c>
      <c r="C69" s="235">
        <v>2005</v>
      </c>
      <c r="D69" s="235" t="s">
        <v>183</v>
      </c>
      <c r="E69" s="236" t="s">
        <v>248</v>
      </c>
      <c r="F69" s="196" t="s">
        <v>65</v>
      </c>
      <c r="G69" s="292" t="s">
        <v>197</v>
      </c>
      <c r="H69" s="307" t="s">
        <v>154</v>
      </c>
      <c r="I69" s="691">
        <v>150000</v>
      </c>
      <c r="J69" s="285">
        <v>0</v>
      </c>
      <c r="K69" s="287">
        <v>170000</v>
      </c>
      <c r="L69" s="286">
        <v>0</v>
      </c>
      <c r="M69" s="286">
        <v>0</v>
      </c>
      <c r="N69" s="286">
        <v>0</v>
      </c>
      <c r="O69" s="286">
        <v>0</v>
      </c>
      <c r="P69" s="286">
        <v>0</v>
      </c>
      <c r="Q69" s="285">
        <v>0</v>
      </c>
      <c r="R69" s="287">
        <v>0</v>
      </c>
      <c r="S69" s="286">
        <v>0</v>
      </c>
      <c r="T69" s="285"/>
      <c r="U69" s="285">
        <v>175000</v>
      </c>
    </row>
    <row r="70" spans="1:21" ht="15.6" customHeight="1" x14ac:dyDescent="0.25">
      <c r="A70" s="229">
        <f t="shared" si="0"/>
        <v>64</v>
      </c>
      <c r="B70" s="194" t="s">
        <v>73</v>
      </c>
      <c r="C70" s="225">
        <v>1990</v>
      </c>
      <c r="D70" s="225" t="s">
        <v>202</v>
      </c>
      <c r="E70" s="226" t="s">
        <v>251</v>
      </c>
      <c r="F70" s="193" t="s">
        <v>65</v>
      </c>
      <c r="G70" s="272" t="s">
        <v>197</v>
      </c>
      <c r="H70" s="302" t="s">
        <v>165</v>
      </c>
      <c r="I70" s="700">
        <v>15000</v>
      </c>
      <c r="J70" s="269">
        <v>0</v>
      </c>
      <c r="K70" s="284">
        <v>15000</v>
      </c>
      <c r="L70" s="270">
        <v>0</v>
      </c>
      <c r="M70" s="270">
        <v>0</v>
      </c>
      <c r="N70" s="270">
        <v>0</v>
      </c>
      <c r="O70" s="270">
        <v>0</v>
      </c>
      <c r="P70" s="270">
        <v>0</v>
      </c>
      <c r="Q70" s="269">
        <v>0</v>
      </c>
      <c r="R70" s="284">
        <v>0</v>
      </c>
      <c r="S70" s="270">
        <v>0</v>
      </c>
      <c r="T70" s="269">
        <v>0</v>
      </c>
      <c r="U70" s="269">
        <v>0</v>
      </c>
    </row>
    <row r="71" spans="1:21" s="179" customFormat="1" ht="15.6" customHeight="1" x14ac:dyDescent="0.25">
      <c r="A71" s="229">
        <f t="shared" si="0"/>
        <v>65</v>
      </c>
      <c r="B71" s="197" t="s">
        <v>73</v>
      </c>
      <c r="C71" s="235">
        <v>2005</v>
      </c>
      <c r="D71" s="235" t="s">
        <v>183</v>
      </c>
      <c r="E71" s="236" t="s">
        <v>249</v>
      </c>
      <c r="F71" s="196" t="s">
        <v>65</v>
      </c>
      <c r="G71" s="292" t="s">
        <v>197</v>
      </c>
      <c r="H71" s="306" t="s">
        <v>165</v>
      </c>
      <c r="I71" s="691">
        <v>150000</v>
      </c>
      <c r="J71" s="285">
        <v>0</v>
      </c>
      <c r="K71" s="287">
        <v>0</v>
      </c>
      <c r="L71" s="286">
        <v>180000</v>
      </c>
      <c r="M71" s="286">
        <v>0</v>
      </c>
      <c r="N71" s="286">
        <v>0</v>
      </c>
      <c r="O71" s="286">
        <v>0</v>
      </c>
      <c r="P71" s="286">
        <v>0</v>
      </c>
      <c r="Q71" s="285">
        <v>0</v>
      </c>
      <c r="R71" s="287">
        <v>0</v>
      </c>
      <c r="S71" s="286">
        <v>0</v>
      </c>
      <c r="T71" s="285">
        <v>0</v>
      </c>
      <c r="U71" s="285">
        <v>0</v>
      </c>
    </row>
    <row r="72" spans="1:21" ht="15.6" customHeight="1" x14ac:dyDescent="0.25">
      <c r="A72" s="229">
        <f t="shared" si="0"/>
        <v>66</v>
      </c>
      <c r="B72" s="194" t="s">
        <v>73</v>
      </c>
      <c r="C72" s="225">
        <v>2005</v>
      </c>
      <c r="D72" s="225" t="s">
        <v>183</v>
      </c>
      <c r="E72" s="226" t="s">
        <v>252</v>
      </c>
      <c r="F72" s="193" t="s">
        <v>65</v>
      </c>
      <c r="G72" s="272" t="s">
        <v>197</v>
      </c>
      <c r="H72" s="302" t="s">
        <v>165</v>
      </c>
      <c r="I72" s="700">
        <v>150000</v>
      </c>
      <c r="J72" s="269">
        <v>0</v>
      </c>
      <c r="K72" s="284">
        <v>0</v>
      </c>
      <c r="L72" s="270">
        <v>180000</v>
      </c>
      <c r="M72" s="270">
        <v>0</v>
      </c>
      <c r="N72" s="270">
        <v>0</v>
      </c>
      <c r="O72" s="270">
        <v>0</v>
      </c>
      <c r="P72" s="270">
        <v>0</v>
      </c>
      <c r="Q72" s="269">
        <v>0</v>
      </c>
      <c r="R72" s="284">
        <v>0</v>
      </c>
      <c r="S72" s="270">
        <v>0</v>
      </c>
      <c r="T72" s="269">
        <v>0</v>
      </c>
      <c r="U72" s="269">
        <v>0</v>
      </c>
    </row>
    <row r="73" spans="1:21" s="179" customFormat="1" ht="15.6" customHeight="1" x14ac:dyDescent="0.25">
      <c r="A73" s="239">
        <f t="shared" ref="A73:A136" si="1">1+A72</f>
        <v>67</v>
      </c>
      <c r="B73" s="197" t="s">
        <v>73</v>
      </c>
      <c r="C73" s="235">
        <v>2000</v>
      </c>
      <c r="D73" s="235" t="s">
        <v>207</v>
      </c>
      <c r="E73" s="236" t="s">
        <v>247</v>
      </c>
      <c r="F73" s="196" t="s">
        <v>65</v>
      </c>
      <c r="G73" s="292" t="s">
        <v>197</v>
      </c>
      <c r="H73" s="306" t="s">
        <v>157</v>
      </c>
      <c r="I73" s="691">
        <v>35000</v>
      </c>
      <c r="J73" s="285">
        <v>0</v>
      </c>
      <c r="K73" s="287">
        <v>28000</v>
      </c>
      <c r="L73" s="286"/>
      <c r="M73" s="286">
        <v>0</v>
      </c>
      <c r="N73" s="286">
        <v>0</v>
      </c>
      <c r="O73" s="286">
        <v>0</v>
      </c>
      <c r="P73" s="286">
        <v>0</v>
      </c>
      <c r="Q73" s="285">
        <v>0</v>
      </c>
      <c r="R73" s="287">
        <v>0</v>
      </c>
      <c r="S73" s="286">
        <v>0</v>
      </c>
      <c r="T73" s="285">
        <v>0</v>
      </c>
      <c r="U73" s="285">
        <v>0</v>
      </c>
    </row>
    <row r="74" spans="1:21" ht="15.6" customHeight="1" x14ac:dyDescent="0.25">
      <c r="A74" s="229">
        <f t="shared" si="1"/>
        <v>68</v>
      </c>
      <c r="B74" s="194" t="s">
        <v>73</v>
      </c>
      <c r="C74" s="225">
        <v>2008</v>
      </c>
      <c r="D74" s="225" t="s">
        <v>183</v>
      </c>
      <c r="E74" s="226" t="s">
        <v>246</v>
      </c>
      <c r="F74" s="193" t="s">
        <v>65</v>
      </c>
      <c r="G74" s="272" t="s">
        <v>197</v>
      </c>
      <c r="H74" s="302" t="s">
        <v>157</v>
      </c>
      <c r="I74" s="700">
        <v>35000</v>
      </c>
      <c r="J74" s="269">
        <v>0</v>
      </c>
      <c r="K74" s="284">
        <v>0</v>
      </c>
      <c r="L74" s="270">
        <v>0</v>
      </c>
      <c r="M74" s="270">
        <v>35000</v>
      </c>
      <c r="N74" s="270">
        <v>0</v>
      </c>
      <c r="O74" s="270">
        <v>0</v>
      </c>
      <c r="P74" s="270">
        <v>0</v>
      </c>
      <c r="Q74" s="269">
        <v>0</v>
      </c>
      <c r="R74" s="284">
        <v>0</v>
      </c>
      <c r="S74" s="270">
        <v>0</v>
      </c>
      <c r="T74" s="269">
        <v>0</v>
      </c>
      <c r="U74" s="269">
        <v>0</v>
      </c>
    </row>
    <row r="75" spans="1:21" s="179" customFormat="1" ht="15.6" customHeight="1" x14ac:dyDescent="0.25">
      <c r="A75" s="239">
        <f t="shared" si="1"/>
        <v>69</v>
      </c>
      <c r="B75" s="197" t="s">
        <v>73</v>
      </c>
      <c r="C75" s="235">
        <v>2002</v>
      </c>
      <c r="D75" s="235" t="s">
        <v>183</v>
      </c>
      <c r="E75" s="236" t="s">
        <v>245</v>
      </c>
      <c r="F75" s="196" t="s">
        <v>65</v>
      </c>
      <c r="G75" s="292" t="s">
        <v>197</v>
      </c>
      <c r="H75" s="307" t="s">
        <v>162</v>
      </c>
      <c r="I75" s="691">
        <v>150000</v>
      </c>
      <c r="J75" s="180">
        <v>0</v>
      </c>
      <c r="K75" s="182">
        <v>0</v>
      </c>
      <c r="L75" s="181">
        <v>0</v>
      </c>
      <c r="M75" s="181">
        <v>0</v>
      </c>
      <c r="N75" s="181">
        <v>0</v>
      </c>
      <c r="O75" s="286">
        <v>0</v>
      </c>
      <c r="P75" s="181">
        <v>0</v>
      </c>
      <c r="Q75" s="180">
        <v>0</v>
      </c>
      <c r="R75" s="287">
        <v>170000</v>
      </c>
      <c r="S75" s="181">
        <v>0</v>
      </c>
      <c r="T75" s="180">
        <v>0</v>
      </c>
      <c r="U75" s="180">
        <v>0</v>
      </c>
    </row>
    <row r="76" spans="1:21" ht="15.6" customHeight="1" x14ac:dyDescent="0.25">
      <c r="A76" s="229">
        <f t="shared" si="1"/>
        <v>70</v>
      </c>
      <c r="B76" s="194" t="s">
        <v>73</v>
      </c>
      <c r="C76" s="225">
        <v>2002</v>
      </c>
      <c r="D76" s="225" t="s">
        <v>183</v>
      </c>
      <c r="E76" s="226" t="s">
        <v>244</v>
      </c>
      <c r="F76" s="193" t="s">
        <v>65</v>
      </c>
      <c r="G76" s="272" t="s">
        <v>197</v>
      </c>
      <c r="H76" s="275" t="s">
        <v>162</v>
      </c>
      <c r="I76" s="700">
        <v>150000</v>
      </c>
      <c r="J76" s="170">
        <v>0</v>
      </c>
      <c r="K76" s="171">
        <v>0</v>
      </c>
      <c r="L76" s="162">
        <v>0</v>
      </c>
      <c r="M76" s="162">
        <v>0</v>
      </c>
      <c r="N76" s="162">
        <v>0</v>
      </c>
      <c r="O76" s="270">
        <v>0</v>
      </c>
      <c r="P76" s="162">
        <v>0</v>
      </c>
      <c r="Q76" s="170">
        <v>0</v>
      </c>
      <c r="R76" s="284">
        <v>170000</v>
      </c>
      <c r="S76" s="162">
        <v>0</v>
      </c>
      <c r="T76" s="170">
        <v>0</v>
      </c>
      <c r="U76" s="170">
        <v>0</v>
      </c>
    </row>
    <row r="77" spans="1:21" s="179" customFormat="1" ht="15.6" customHeight="1" x14ac:dyDescent="0.25">
      <c r="A77" s="239">
        <f t="shared" si="1"/>
        <v>71</v>
      </c>
      <c r="B77" s="197" t="s">
        <v>73</v>
      </c>
      <c r="C77" s="235">
        <v>2002</v>
      </c>
      <c r="D77" s="235" t="s">
        <v>183</v>
      </c>
      <c r="E77" s="236" t="s">
        <v>243</v>
      </c>
      <c r="F77" s="196" t="s">
        <v>65</v>
      </c>
      <c r="G77" s="292" t="s">
        <v>197</v>
      </c>
      <c r="H77" s="306" t="s">
        <v>162</v>
      </c>
      <c r="I77" s="691">
        <v>90000</v>
      </c>
      <c r="J77" s="180">
        <v>0</v>
      </c>
      <c r="K77" s="182">
        <v>0</v>
      </c>
      <c r="L77" s="181">
        <v>0</v>
      </c>
      <c r="M77" s="181">
        <v>0</v>
      </c>
      <c r="N77" s="181">
        <v>0</v>
      </c>
      <c r="O77" s="305">
        <v>0</v>
      </c>
      <c r="P77" s="181">
        <v>0</v>
      </c>
      <c r="Q77" s="180">
        <v>0</v>
      </c>
      <c r="R77" s="287">
        <v>95000</v>
      </c>
      <c r="S77" s="181">
        <v>0</v>
      </c>
      <c r="T77" s="180">
        <v>0</v>
      </c>
      <c r="U77" s="180">
        <v>0</v>
      </c>
    </row>
    <row r="78" spans="1:21" ht="15.6" customHeight="1" x14ac:dyDescent="0.25">
      <c r="A78" s="229">
        <f t="shared" si="1"/>
        <v>72</v>
      </c>
      <c r="B78" s="194" t="s">
        <v>73</v>
      </c>
      <c r="C78" s="225">
        <v>1988</v>
      </c>
      <c r="D78" s="225" t="s">
        <v>202</v>
      </c>
      <c r="E78" s="226" t="s">
        <v>204</v>
      </c>
      <c r="F78" s="193" t="s">
        <v>65</v>
      </c>
      <c r="G78" s="272" t="s">
        <v>197</v>
      </c>
      <c r="H78" s="302" t="s">
        <v>161</v>
      </c>
      <c r="I78" s="700">
        <v>15000</v>
      </c>
      <c r="J78" s="269">
        <v>0</v>
      </c>
      <c r="K78" s="284">
        <v>0</v>
      </c>
      <c r="L78" s="270">
        <v>0</v>
      </c>
      <c r="M78" s="270">
        <v>0</v>
      </c>
      <c r="N78" s="270">
        <v>0</v>
      </c>
      <c r="O78" s="270">
        <v>0</v>
      </c>
      <c r="P78" s="270">
        <v>0</v>
      </c>
      <c r="Q78" s="269">
        <v>0</v>
      </c>
      <c r="R78" s="284">
        <v>0</v>
      </c>
      <c r="S78" s="270">
        <v>0</v>
      </c>
      <c r="T78" s="269">
        <v>0</v>
      </c>
      <c r="U78" s="269">
        <v>0</v>
      </c>
    </row>
    <row r="79" spans="1:21" s="179" customFormat="1" ht="15.6" customHeight="1" x14ac:dyDescent="0.25">
      <c r="A79" s="239">
        <f t="shared" si="1"/>
        <v>73</v>
      </c>
      <c r="B79" s="197" t="s">
        <v>73</v>
      </c>
      <c r="C79" s="235">
        <v>2001</v>
      </c>
      <c r="D79" s="235" t="s">
        <v>183</v>
      </c>
      <c r="E79" s="236" t="s">
        <v>242</v>
      </c>
      <c r="F79" s="196" t="s">
        <v>65</v>
      </c>
      <c r="G79" s="292" t="s">
        <v>197</v>
      </c>
      <c r="H79" s="307" t="s">
        <v>161</v>
      </c>
      <c r="I79" s="691">
        <v>150000</v>
      </c>
      <c r="J79" s="285">
        <v>0</v>
      </c>
      <c r="K79" s="287">
        <v>0</v>
      </c>
      <c r="L79" s="286">
        <v>0</v>
      </c>
      <c r="M79" s="286">
        <v>0</v>
      </c>
      <c r="N79" s="286">
        <v>0</v>
      </c>
      <c r="O79" s="286">
        <v>0</v>
      </c>
      <c r="P79" s="286">
        <v>0</v>
      </c>
      <c r="Q79" s="285">
        <v>0</v>
      </c>
      <c r="R79" s="287">
        <v>0</v>
      </c>
      <c r="S79" s="286">
        <v>175000</v>
      </c>
      <c r="T79" s="285">
        <v>0</v>
      </c>
      <c r="U79" s="285">
        <v>0</v>
      </c>
    </row>
    <row r="80" spans="1:21" ht="15.6" customHeight="1" x14ac:dyDescent="0.25">
      <c r="A80" s="229">
        <f t="shared" si="1"/>
        <v>74</v>
      </c>
      <c r="B80" s="194" t="s">
        <v>73</v>
      </c>
      <c r="C80" s="225">
        <v>2003</v>
      </c>
      <c r="D80" s="225" t="s">
        <v>183</v>
      </c>
      <c r="E80" s="226" t="s">
        <v>241</v>
      </c>
      <c r="F80" s="193" t="s">
        <v>65</v>
      </c>
      <c r="G80" s="272" t="s">
        <v>197</v>
      </c>
      <c r="H80" s="275" t="s">
        <v>161</v>
      </c>
      <c r="I80" s="700">
        <v>150000</v>
      </c>
      <c r="J80" s="269">
        <v>0</v>
      </c>
      <c r="K80" s="284">
        <v>0</v>
      </c>
      <c r="L80" s="270">
        <v>0</v>
      </c>
      <c r="M80" s="270">
        <v>0</v>
      </c>
      <c r="N80" s="270">
        <v>0</v>
      </c>
      <c r="O80" s="270">
        <v>0</v>
      </c>
      <c r="P80" s="270">
        <v>0</v>
      </c>
      <c r="Q80" s="269">
        <v>0</v>
      </c>
      <c r="R80" s="284">
        <v>0</v>
      </c>
      <c r="S80" s="270">
        <v>175000</v>
      </c>
      <c r="T80" s="269">
        <v>0</v>
      </c>
      <c r="U80" s="269">
        <v>0</v>
      </c>
    </row>
    <row r="81" spans="1:21" s="179" customFormat="1" ht="15.6" customHeight="1" x14ac:dyDescent="0.25">
      <c r="A81" s="239">
        <f t="shared" si="1"/>
        <v>75</v>
      </c>
      <c r="B81" s="197" t="s">
        <v>73</v>
      </c>
      <c r="C81" s="235">
        <v>2002</v>
      </c>
      <c r="D81" s="235" t="s">
        <v>183</v>
      </c>
      <c r="E81" s="236" t="s">
        <v>240</v>
      </c>
      <c r="F81" s="196" t="s">
        <v>65</v>
      </c>
      <c r="G81" s="292" t="s">
        <v>197</v>
      </c>
      <c r="H81" s="307" t="s">
        <v>161</v>
      </c>
      <c r="I81" s="691">
        <v>150000</v>
      </c>
      <c r="J81" s="285">
        <v>0</v>
      </c>
      <c r="K81" s="287">
        <v>0</v>
      </c>
      <c r="L81" s="286">
        <v>0</v>
      </c>
      <c r="M81" s="286">
        <v>0</v>
      </c>
      <c r="N81" s="286">
        <v>0</v>
      </c>
      <c r="O81" s="286">
        <v>0</v>
      </c>
      <c r="P81" s="286">
        <v>0</v>
      </c>
      <c r="Q81" s="285">
        <v>0</v>
      </c>
      <c r="R81" s="287">
        <v>0</v>
      </c>
      <c r="S81" s="286">
        <v>180000</v>
      </c>
      <c r="T81" s="285">
        <v>0</v>
      </c>
      <c r="U81" s="285">
        <v>0</v>
      </c>
    </row>
    <row r="82" spans="1:21" ht="15.6" customHeight="1" x14ac:dyDescent="0.25">
      <c r="A82" s="229">
        <f t="shared" si="1"/>
        <v>76</v>
      </c>
      <c r="B82" s="194" t="s">
        <v>73</v>
      </c>
      <c r="C82" s="225">
        <v>2017</v>
      </c>
      <c r="D82" s="225" t="s">
        <v>183</v>
      </c>
      <c r="E82" s="226" t="s">
        <v>239</v>
      </c>
      <c r="F82" s="193" t="s">
        <v>65</v>
      </c>
      <c r="G82" s="272" t="s">
        <v>197</v>
      </c>
      <c r="H82" s="302" t="s">
        <v>154</v>
      </c>
      <c r="I82" s="700">
        <v>125000</v>
      </c>
      <c r="J82" s="269">
        <v>0</v>
      </c>
      <c r="K82" s="284">
        <v>0</v>
      </c>
      <c r="L82" s="270">
        <v>0</v>
      </c>
      <c r="M82" s="270">
        <v>0</v>
      </c>
      <c r="N82" s="270">
        <v>0</v>
      </c>
      <c r="O82" s="270">
        <v>0</v>
      </c>
      <c r="P82" s="270">
        <v>0</v>
      </c>
      <c r="Q82" s="269">
        <v>0</v>
      </c>
      <c r="R82" s="284">
        <v>0</v>
      </c>
      <c r="S82" s="270">
        <v>0</v>
      </c>
      <c r="T82" s="269">
        <v>145000</v>
      </c>
      <c r="U82" s="269">
        <v>125000</v>
      </c>
    </row>
    <row r="83" spans="1:21" s="179" customFormat="1" ht="15.6" customHeight="1" x14ac:dyDescent="0.3">
      <c r="A83" s="239">
        <f t="shared" si="1"/>
        <v>77</v>
      </c>
      <c r="B83" s="197" t="s">
        <v>73</v>
      </c>
      <c r="C83" s="235">
        <v>2006</v>
      </c>
      <c r="D83" s="235" t="s">
        <v>183</v>
      </c>
      <c r="E83" s="236" t="s">
        <v>238</v>
      </c>
      <c r="F83" s="196" t="s">
        <v>65</v>
      </c>
      <c r="G83" s="292" t="s">
        <v>197</v>
      </c>
      <c r="H83" s="306" t="s">
        <v>154</v>
      </c>
      <c r="I83" s="691">
        <v>35000</v>
      </c>
      <c r="J83" s="285">
        <v>0</v>
      </c>
      <c r="K83" s="287">
        <v>0</v>
      </c>
      <c r="L83" s="553">
        <v>35000</v>
      </c>
      <c r="M83" s="553"/>
      <c r="N83" s="286">
        <v>0</v>
      </c>
      <c r="O83" s="286">
        <v>0</v>
      </c>
      <c r="P83" s="286">
        <v>0</v>
      </c>
      <c r="Q83" s="285">
        <v>0</v>
      </c>
      <c r="R83" s="287">
        <v>0</v>
      </c>
      <c r="S83" s="286">
        <v>0</v>
      </c>
      <c r="T83" s="285">
        <v>40000</v>
      </c>
      <c r="U83" s="285">
        <v>40000</v>
      </c>
    </row>
    <row r="84" spans="1:21" ht="15.6" customHeight="1" x14ac:dyDescent="0.25">
      <c r="A84" s="229">
        <f t="shared" si="1"/>
        <v>78</v>
      </c>
      <c r="B84" s="194" t="s">
        <v>73</v>
      </c>
      <c r="C84" s="225">
        <v>2006</v>
      </c>
      <c r="D84" s="225" t="s">
        <v>183</v>
      </c>
      <c r="E84" s="226" t="s">
        <v>237</v>
      </c>
      <c r="F84" s="193" t="s">
        <v>65</v>
      </c>
      <c r="G84" s="272" t="s">
        <v>197</v>
      </c>
      <c r="H84" s="302" t="s">
        <v>157</v>
      </c>
      <c r="I84" s="700">
        <v>150000</v>
      </c>
      <c r="J84" s="269">
        <v>0</v>
      </c>
      <c r="K84" s="284">
        <v>0</v>
      </c>
      <c r="L84" s="270">
        <v>0</v>
      </c>
      <c r="M84" s="270">
        <v>185000</v>
      </c>
      <c r="N84" s="270">
        <v>0</v>
      </c>
      <c r="O84" s="270">
        <v>0</v>
      </c>
      <c r="P84" s="270">
        <v>0</v>
      </c>
      <c r="Q84" s="269">
        <v>0</v>
      </c>
      <c r="R84" s="284">
        <v>0</v>
      </c>
      <c r="S84" s="270">
        <v>0</v>
      </c>
      <c r="T84" s="269">
        <v>0</v>
      </c>
      <c r="U84" s="269">
        <v>0</v>
      </c>
    </row>
    <row r="85" spans="1:21" s="179" customFormat="1" ht="15.6" customHeight="1" x14ac:dyDescent="0.25">
      <c r="A85" s="239">
        <f t="shared" si="1"/>
        <v>79</v>
      </c>
      <c r="B85" s="197" t="s">
        <v>73</v>
      </c>
      <c r="C85" s="235">
        <v>2006</v>
      </c>
      <c r="D85" s="235" t="s">
        <v>183</v>
      </c>
      <c r="E85" s="236" t="s">
        <v>236</v>
      </c>
      <c r="F85" s="196" t="s">
        <v>65</v>
      </c>
      <c r="G85" s="292" t="s">
        <v>197</v>
      </c>
      <c r="H85" s="306" t="s">
        <v>157</v>
      </c>
      <c r="I85" s="691">
        <v>150000</v>
      </c>
      <c r="J85" s="285">
        <v>0</v>
      </c>
      <c r="K85" s="287">
        <v>0</v>
      </c>
      <c r="L85" s="286">
        <v>0</v>
      </c>
      <c r="M85" s="286">
        <v>185000</v>
      </c>
      <c r="N85" s="286">
        <v>0</v>
      </c>
      <c r="O85" s="286">
        <v>0</v>
      </c>
      <c r="P85" s="286">
        <v>0</v>
      </c>
      <c r="Q85" s="285">
        <v>0</v>
      </c>
      <c r="R85" s="287">
        <v>0</v>
      </c>
      <c r="S85" s="286">
        <v>0</v>
      </c>
      <c r="T85" s="285">
        <v>0</v>
      </c>
      <c r="U85" s="285">
        <v>0</v>
      </c>
    </row>
    <row r="86" spans="1:21" ht="15.6" customHeight="1" x14ac:dyDescent="0.25">
      <c r="A86" s="229">
        <f t="shared" si="1"/>
        <v>80</v>
      </c>
      <c r="B86" s="194" t="s">
        <v>73</v>
      </c>
      <c r="C86" s="225">
        <v>2008</v>
      </c>
      <c r="D86" s="225" t="s">
        <v>183</v>
      </c>
      <c r="E86" s="226" t="s">
        <v>235</v>
      </c>
      <c r="F86" s="193" t="s">
        <v>65</v>
      </c>
      <c r="G86" s="272" t="s">
        <v>197</v>
      </c>
      <c r="H86" s="275" t="s">
        <v>157</v>
      </c>
      <c r="I86" s="700">
        <v>60000</v>
      </c>
      <c r="J86" s="170">
        <v>0</v>
      </c>
      <c r="K86" s="171">
        <v>0</v>
      </c>
      <c r="L86" s="270">
        <v>0</v>
      </c>
      <c r="M86" s="270">
        <v>0</v>
      </c>
      <c r="N86" s="270">
        <v>60000</v>
      </c>
      <c r="O86" s="162">
        <v>0</v>
      </c>
      <c r="P86" s="162">
        <v>0</v>
      </c>
      <c r="Q86" s="170">
        <v>0</v>
      </c>
      <c r="R86" s="171">
        <v>0</v>
      </c>
      <c r="S86" s="162">
        <v>0</v>
      </c>
      <c r="T86" s="170">
        <v>0</v>
      </c>
      <c r="U86" s="170">
        <v>0</v>
      </c>
    </row>
    <row r="87" spans="1:21" s="179" customFormat="1" ht="15.6" customHeight="1" x14ac:dyDescent="0.25">
      <c r="A87" s="239">
        <f t="shared" si="1"/>
        <v>81</v>
      </c>
      <c r="B87" s="197" t="s">
        <v>73</v>
      </c>
      <c r="C87" s="235">
        <v>2004</v>
      </c>
      <c r="D87" s="235" t="s">
        <v>207</v>
      </c>
      <c r="E87" s="236" t="s">
        <v>234</v>
      </c>
      <c r="F87" s="196" t="s">
        <v>65</v>
      </c>
      <c r="G87" s="292" t="s">
        <v>197</v>
      </c>
      <c r="H87" s="306" t="s">
        <v>231</v>
      </c>
      <c r="I87" s="691">
        <v>50000</v>
      </c>
      <c r="J87" s="285">
        <v>0</v>
      </c>
      <c r="K87" s="287">
        <v>0</v>
      </c>
      <c r="L87" s="286">
        <v>0</v>
      </c>
      <c r="M87" s="286">
        <v>0</v>
      </c>
      <c r="N87" s="286">
        <v>50000</v>
      </c>
      <c r="O87" s="286">
        <v>0</v>
      </c>
      <c r="P87" s="286">
        <v>0</v>
      </c>
      <c r="Q87" s="285">
        <v>0</v>
      </c>
      <c r="R87" s="287">
        <v>0</v>
      </c>
      <c r="S87" s="286">
        <v>0</v>
      </c>
      <c r="T87" s="285">
        <v>0</v>
      </c>
      <c r="U87" s="285">
        <v>0</v>
      </c>
    </row>
    <row r="88" spans="1:21" ht="15.6" customHeight="1" x14ac:dyDescent="0.25">
      <c r="A88" s="229">
        <f t="shared" si="1"/>
        <v>82</v>
      </c>
      <c r="B88" s="194" t="s">
        <v>73</v>
      </c>
      <c r="C88" s="225">
        <v>2006</v>
      </c>
      <c r="D88" s="225" t="s">
        <v>199</v>
      </c>
      <c r="E88" s="226" t="s">
        <v>233</v>
      </c>
      <c r="F88" s="193" t="s">
        <v>65</v>
      </c>
      <c r="G88" s="272" t="s">
        <v>197</v>
      </c>
      <c r="H88" s="302" t="s">
        <v>231</v>
      </c>
      <c r="I88" s="700">
        <v>100000</v>
      </c>
      <c r="J88" s="269">
        <v>0</v>
      </c>
      <c r="K88" s="284">
        <v>0</v>
      </c>
      <c r="L88" s="270">
        <v>0</v>
      </c>
      <c r="M88" s="270">
        <v>0</v>
      </c>
      <c r="N88" s="270">
        <v>100000</v>
      </c>
      <c r="O88" s="270">
        <v>0</v>
      </c>
      <c r="P88" s="270">
        <v>0</v>
      </c>
      <c r="Q88" s="269">
        <v>0</v>
      </c>
      <c r="R88" s="284">
        <v>0</v>
      </c>
      <c r="S88" s="270">
        <v>0</v>
      </c>
      <c r="T88" s="269">
        <v>0</v>
      </c>
      <c r="U88" s="269">
        <v>0</v>
      </c>
    </row>
    <row r="89" spans="1:21" s="179" customFormat="1" ht="15.6" customHeight="1" x14ac:dyDescent="0.25">
      <c r="A89" s="239">
        <f t="shared" si="1"/>
        <v>83</v>
      </c>
      <c r="B89" s="197" t="s">
        <v>73</v>
      </c>
      <c r="C89" s="235">
        <v>2009</v>
      </c>
      <c r="D89" s="235" t="s">
        <v>183</v>
      </c>
      <c r="E89" s="236" t="s">
        <v>232</v>
      </c>
      <c r="F89" s="196" t="s">
        <v>65</v>
      </c>
      <c r="G89" s="292" t="s">
        <v>197</v>
      </c>
      <c r="H89" s="306" t="s">
        <v>231</v>
      </c>
      <c r="I89" s="691">
        <v>150000</v>
      </c>
      <c r="J89" s="180">
        <v>0</v>
      </c>
      <c r="K89" s="182">
        <v>0</v>
      </c>
      <c r="L89" s="181">
        <v>0</v>
      </c>
      <c r="M89" s="286">
        <v>0</v>
      </c>
      <c r="N89" s="286">
        <v>185000</v>
      </c>
      <c r="O89" s="181">
        <v>0</v>
      </c>
      <c r="P89" s="181">
        <v>0</v>
      </c>
      <c r="Q89" s="180">
        <v>0</v>
      </c>
      <c r="R89" s="182">
        <v>0</v>
      </c>
      <c r="S89" s="181">
        <v>0</v>
      </c>
      <c r="T89" s="180">
        <v>0</v>
      </c>
      <c r="U89" s="180">
        <v>0</v>
      </c>
    </row>
    <row r="90" spans="1:21" ht="15.6" customHeight="1" x14ac:dyDescent="0.25">
      <c r="A90" s="229">
        <f t="shared" si="1"/>
        <v>84</v>
      </c>
      <c r="B90" s="194" t="s">
        <v>73</v>
      </c>
      <c r="C90" s="225">
        <v>1981</v>
      </c>
      <c r="D90" s="225" t="s">
        <v>202</v>
      </c>
      <c r="E90" s="226" t="s">
        <v>230</v>
      </c>
      <c r="F90" s="193" t="s">
        <v>65</v>
      </c>
      <c r="G90" s="272" t="s">
        <v>197</v>
      </c>
      <c r="H90" s="302" t="s">
        <v>158</v>
      </c>
      <c r="I90" s="700">
        <v>10000</v>
      </c>
      <c r="J90" s="170">
        <v>0</v>
      </c>
      <c r="K90" s="171">
        <v>0</v>
      </c>
      <c r="L90" s="162">
        <v>0</v>
      </c>
      <c r="M90" s="162">
        <v>0</v>
      </c>
      <c r="N90" s="270">
        <v>10000</v>
      </c>
      <c r="O90" s="162">
        <v>0</v>
      </c>
      <c r="P90" s="162">
        <v>0</v>
      </c>
      <c r="Q90" s="170">
        <v>0</v>
      </c>
      <c r="R90" s="171">
        <v>0</v>
      </c>
      <c r="S90" s="162">
        <v>0</v>
      </c>
      <c r="T90" s="170">
        <v>0</v>
      </c>
      <c r="U90" s="170">
        <v>0</v>
      </c>
    </row>
    <row r="91" spans="1:21" s="179" customFormat="1" ht="15.6" customHeight="1" x14ac:dyDescent="0.25">
      <c r="A91" s="239">
        <f t="shared" si="1"/>
        <v>85</v>
      </c>
      <c r="B91" s="197" t="s">
        <v>73</v>
      </c>
      <c r="C91" s="235">
        <v>2008</v>
      </c>
      <c r="D91" s="235" t="s">
        <v>199</v>
      </c>
      <c r="E91" s="236" t="s">
        <v>229</v>
      </c>
      <c r="F91" s="196" t="s">
        <v>65</v>
      </c>
      <c r="G91" s="292" t="s">
        <v>197</v>
      </c>
      <c r="H91" s="307" t="s">
        <v>158</v>
      </c>
      <c r="I91" s="691">
        <v>40000</v>
      </c>
      <c r="J91" s="180">
        <v>0</v>
      </c>
      <c r="K91" s="182">
        <v>0</v>
      </c>
      <c r="L91" s="181">
        <v>0</v>
      </c>
      <c r="M91" s="181">
        <v>0</v>
      </c>
      <c r="N91" s="286">
        <v>40000</v>
      </c>
      <c r="O91" s="305">
        <v>0</v>
      </c>
      <c r="P91" s="181">
        <v>0</v>
      </c>
      <c r="Q91" s="180">
        <v>0</v>
      </c>
      <c r="R91" s="182">
        <v>0</v>
      </c>
      <c r="S91" s="181">
        <v>0</v>
      </c>
      <c r="T91" s="180">
        <v>0</v>
      </c>
      <c r="U91" s="180">
        <v>0</v>
      </c>
    </row>
    <row r="92" spans="1:21" ht="15.6" customHeight="1" x14ac:dyDescent="0.25">
      <c r="A92" s="229">
        <f t="shared" si="1"/>
        <v>86</v>
      </c>
      <c r="B92" s="194" t="s">
        <v>73</v>
      </c>
      <c r="C92" s="225">
        <v>2009</v>
      </c>
      <c r="D92" s="225" t="s">
        <v>183</v>
      </c>
      <c r="E92" s="226" t="s">
        <v>228</v>
      </c>
      <c r="F92" s="193" t="s">
        <v>65</v>
      </c>
      <c r="G92" s="272" t="s">
        <v>197</v>
      </c>
      <c r="H92" s="302" t="s">
        <v>158</v>
      </c>
      <c r="I92" s="700">
        <v>150000</v>
      </c>
      <c r="J92" s="170">
        <v>0</v>
      </c>
      <c r="K92" s="171">
        <v>0</v>
      </c>
      <c r="L92" s="162">
        <v>0</v>
      </c>
      <c r="M92" s="162">
        <v>0</v>
      </c>
      <c r="N92" s="270">
        <v>0</v>
      </c>
      <c r="O92" s="270">
        <v>190000</v>
      </c>
      <c r="P92" s="162">
        <v>0</v>
      </c>
      <c r="Q92" s="170">
        <v>0</v>
      </c>
      <c r="R92" s="171">
        <v>0</v>
      </c>
      <c r="S92" s="162">
        <v>0</v>
      </c>
      <c r="T92" s="170">
        <v>0</v>
      </c>
      <c r="U92" s="170">
        <v>0</v>
      </c>
    </row>
    <row r="93" spans="1:21" s="179" customFormat="1" ht="15.6" customHeight="1" x14ac:dyDescent="0.25">
      <c r="A93" s="239">
        <f t="shared" si="1"/>
        <v>87</v>
      </c>
      <c r="B93" s="197" t="s">
        <v>73</v>
      </c>
      <c r="C93" s="235">
        <v>1996</v>
      </c>
      <c r="D93" s="235" t="s">
        <v>202</v>
      </c>
      <c r="E93" s="236" t="s">
        <v>204</v>
      </c>
      <c r="F93" s="196" t="s">
        <v>65</v>
      </c>
      <c r="G93" s="292" t="s">
        <v>197</v>
      </c>
      <c r="H93" s="306" t="s">
        <v>160</v>
      </c>
      <c r="I93" s="691">
        <v>15000</v>
      </c>
      <c r="J93" s="285">
        <v>0</v>
      </c>
      <c r="K93" s="287">
        <v>0</v>
      </c>
      <c r="L93" s="286">
        <v>0</v>
      </c>
      <c r="M93" s="286">
        <v>0</v>
      </c>
      <c r="N93" s="286">
        <v>0</v>
      </c>
      <c r="O93" s="286">
        <v>15000</v>
      </c>
      <c r="P93" s="286">
        <v>0</v>
      </c>
      <c r="Q93" s="285">
        <v>0</v>
      </c>
      <c r="R93" s="287">
        <v>0</v>
      </c>
      <c r="S93" s="286">
        <v>0</v>
      </c>
      <c r="T93" s="285">
        <v>0</v>
      </c>
      <c r="U93" s="285">
        <v>0</v>
      </c>
    </row>
    <row r="94" spans="1:21" ht="15.6" customHeight="1" x14ac:dyDescent="0.25">
      <c r="A94" s="229">
        <f t="shared" si="1"/>
        <v>88</v>
      </c>
      <c r="B94" s="194" t="s">
        <v>73</v>
      </c>
      <c r="C94" s="225">
        <v>2011</v>
      </c>
      <c r="D94" s="225" t="s">
        <v>183</v>
      </c>
      <c r="E94" s="226" t="s">
        <v>227</v>
      </c>
      <c r="F94" s="193" t="s">
        <v>65</v>
      </c>
      <c r="G94" s="272" t="s">
        <v>197</v>
      </c>
      <c r="H94" s="302" t="s">
        <v>160</v>
      </c>
      <c r="I94" s="700">
        <v>60000</v>
      </c>
      <c r="J94" s="170">
        <v>0</v>
      </c>
      <c r="K94" s="171">
        <v>0</v>
      </c>
      <c r="L94" s="301">
        <v>0</v>
      </c>
      <c r="M94" s="162">
        <v>0</v>
      </c>
      <c r="N94" s="301">
        <v>0</v>
      </c>
      <c r="O94" s="270">
        <v>60000</v>
      </c>
      <c r="P94" s="162">
        <v>0</v>
      </c>
      <c r="Q94" s="170">
        <v>0</v>
      </c>
      <c r="R94" s="171">
        <v>0</v>
      </c>
      <c r="S94" s="162">
        <v>0</v>
      </c>
      <c r="T94" s="170">
        <v>0</v>
      </c>
      <c r="U94" s="170">
        <v>0</v>
      </c>
    </row>
    <row r="95" spans="1:21" s="179" customFormat="1" ht="14.4" customHeight="1" x14ac:dyDescent="0.25">
      <c r="A95" s="239">
        <f t="shared" si="1"/>
        <v>89</v>
      </c>
      <c r="B95" s="197" t="s">
        <v>73</v>
      </c>
      <c r="C95" s="235">
        <v>2007</v>
      </c>
      <c r="D95" s="235" t="s">
        <v>207</v>
      </c>
      <c r="E95" s="236" t="s">
        <v>226</v>
      </c>
      <c r="F95" s="196" t="s">
        <v>65</v>
      </c>
      <c r="G95" s="292" t="s">
        <v>197</v>
      </c>
      <c r="H95" s="306" t="s">
        <v>178</v>
      </c>
      <c r="I95" s="691">
        <v>140000</v>
      </c>
      <c r="J95" s="285">
        <v>0</v>
      </c>
      <c r="K95" s="287">
        <v>0</v>
      </c>
      <c r="L95" s="286">
        <v>0</v>
      </c>
      <c r="M95" s="286">
        <v>0</v>
      </c>
      <c r="N95" s="286">
        <v>0</v>
      </c>
      <c r="O95" s="286">
        <v>140000</v>
      </c>
      <c r="P95" s="286">
        <v>0</v>
      </c>
      <c r="Q95" s="285">
        <v>0</v>
      </c>
      <c r="R95" s="287">
        <v>0</v>
      </c>
      <c r="S95" s="286">
        <v>0</v>
      </c>
      <c r="T95" s="285">
        <v>0</v>
      </c>
      <c r="U95" s="285">
        <v>0</v>
      </c>
    </row>
    <row r="96" spans="1:21" ht="15.6" customHeight="1" x14ac:dyDescent="0.25">
      <c r="A96" s="229">
        <f t="shared" si="1"/>
        <v>90</v>
      </c>
      <c r="B96" s="194" t="s">
        <v>73</v>
      </c>
      <c r="C96" s="225">
        <v>2010</v>
      </c>
      <c r="D96" s="225" t="s">
        <v>199</v>
      </c>
      <c r="E96" s="226" t="s">
        <v>225</v>
      </c>
      <c r="F96" s="193" t="s">
        <v>65</v>
      </c>
      <c r="G96" s="272" t="s">
        <v>197</v>
      </c>
      <c r="H96" s="302" t="s">
        <v>178</v>
      </c>
      <c r="I96" s="700">
        <v>180000</v>
      </c>
      <c r="J96" s="269">
        <v>0</v>
      </c>
      <c r="K96" s="284">
        <v>0</v>
      </c>
      <c r="L96" s="270">
        <v>0</v>
      </c>
      <c r="M96" s="270">
        <v>0</v>
      </c>
      <c r="N96" s="270">
        <v>0</v>
      </c>
      <c r="O96" s="270">
        <v>0</v>
      </c>
      <c r="P96" s="270">
        <v>195000</v>
      </c>
      <c r="Q96" s="269">
        <v>0</v>
      </c>
      <c r="R96" s="284">
        <v>0</v>
      </c>
      <c r="S96" s="270">
        <v>0</v>
      </c>
      <c r="T96" s="269">
        <v>0</v>
      </c>
      <c r="U96" s="269">
        <v>0</v>
      </c>
    </row>
    <row r="97" spans="1:21" s="179" customFormat="1" ht="15.6" customHeight="1" x14ac:dyDescent="0.25">
      <c r="A97" s="239">
        <f t="shared" si="1"/>
        <v>91</v>
      </c>
      <c r="B97" s="197" t="s">
        <v>73</v>
      </c>
      <c r="C97" s="235">
        <v>1997</v>
      </c>
      <c r="D97" s="235" t="s">
        <v>202</v>
      </c>
      <c r="E97" s="236" t="s">
        <v>224</v>
      </c>
      <c r="F97" s="196" t="s">
        <v>65</v>
      </c>
      <c r="G97" s="292" t="s">
        <v>197</v>
      </c>
      <c r="H97" s="306" t="s">
        <v>215</v>
      </c>
      <c r="I97" s="691">
        <v>250000</v>
      </c>
      <c r="J97" s="285">
        <v>0</v>
      </c>
      <c r="K97" s="287">
        <v>0</v>
      </c>
      <c r="L97" s="286">
        <v>0</v>
      </c>
      <c r="M97" s="286">
        <v>0</v>
      </c>
      <c r="N97" s="286">
        <v>0</v>
      </c>
      <c r="O97" s="286">
        <v>0</v>
      </c>
      <c r="P97" s="286">
        <v>250000</v>
      </c>
      <c r="Q97" s="285">
        <v>0</v>
      </c>
      <c r="R97" s="287">
        <v>0</v>
      </c>
      <c r="S97" s="286">
        <v>0</v>
      </c>
      <c r="T97" s="285">
        <v>0</v>
      </c>
      <c r="U97" s="285">
        <v>0</v>
      </c>
    </row>
    <row r="98" spans="1:21" ht="15.6" customHeight="1" x14ac:dyDescent="0.25">
      <c r="A98" s="229">
        <f t="shared" si="1"/>
        <v>92</v>
      </c>
      <c r="B98" s="194" t="s">
        <v>73</v>
      </c>
      <c r="C98" s="225">
        <v>1998</v>
      </c>
      <c r="D98" s="225" t="s">
        <v>202</v>
      </c>
      <c r="E98" s="226" t="s">
        <v>223</v>
      </c>
      <c r="F98" s="193" t="s">
        <v>65</v>
      </c>
      <c r="G98" s="272" t="s">
        <v>197</v>
      </c>
      <c r="H98" s="302" t="s">
        <v>215</v>
      </c>
      <c r="I98" s="700">
        <v>15000</v>
      </c>
      <c r="J98" s="269">
        <v>0</v>
      </c>
      <c r="K98" s="284">
        <v>0</v>
      </c>
      <c r="L98" s="270">
        <v>0</v>
      </c>
      <c r="M98" s="270">
        <v>0</v>
      </c>
      <c r="N98" s="270">
        <v>0</v>
      </c>
      <c r="O98" s="270">
        <v>0</v>
      </c>
      <c r="P98" s="270">
        <v>0</v>
      </c>
      <c r="Q98" s="269">
        <v>15000</v>
      </c>
      <c r="R98" s="284">
        <v>0</v>
      </c>
      <c r="S98" s="270">
        <v>0</v>
      </c>
      <c r="T98" s="269">
        <v>0</v>
      </c>
      <c r="U98" s="269">
        <v>0</v>
      </c>
    </row>
    <row r="99" spans="1:21" s="179" customFormat="1" ht="15.6" customHeight="1" x14ac:dyDescent="0.25">
      <c r="A99" s="239">
        <f t="shared" si="1"/>
        <v>93</v>
      </c>
      <c r="B99" s="197" t="s">
        <v>73</v>
      </c>
      <c r="C99" s="235">
        <v>2008</v>
      </c>
      <c r="D99" s="235" t="s">
        <v>207</v>
      </c>
      <c r="E99" s="236" t="s">
        <v>222</v>
      </c>
      <c r="F99" s="196" t="s">
        <v>65</v>
      </c>
      <c r="G99" s="292" t="s">
        <v>197</v>
      </c>
      <c r="H99" s="365" t="s">
        <v>215</v>
      </c>
      <c r="I99" s="691">
        <v>65000</v>
      </c>
      <c r="J99" s="285">
        <v>0</v>
      </c>
      <c r="K99" s="287">
        <v>0</v>
      </c>
      <c r="L99" s="286">
        <v>0</v>
      </c>
      <c r="M99" s="286">
        <v>0</v>
      </c>
      <c r="N99" s="286">
        <v>0</v>
      </c>
      <c r="O99" s="286">
        <v>0</v>
      </c>
      <c r="P99" s="286">
        <v>0</v>
      </c>
      <c r="Q99" s="285">
        <v>65000</v>
      </c>
      <c r="R99" s="287">
        <v>0</v>
      </c>
      <c r="S99" s="286">
        <v>0</v>
      </c>
      <c r="T99" s="285">
        <v>0</v>
      </c>
      <c r="U99" s="285">
        <v>0</v>
      </c>
    </row>
    <row r="100" spans="1:21" ht="15.6" customHeight="1" x14ac:dyDescent="0.25">
      <c r="A100" s="229">
        <f t="shared" si="1"/>
        <v>94</v>
      </c>
      <c r="B100" s="194" t="s">
        <v>73</v>
      </c>
      <c r="C100" s="225">
        <v>2008</v>
      </c>
      <c r="D100" s="225" t="s">
        <v>207</v>
      </c>
      <c r="E100" s="226" t="s">
        <v>221</v>
      </c>
      <c r="F100" s="193" t="s">
        <v>65</v>
      </c>
      <c r="G100" s="272" t="s">
        <v>197</v>
      </c>
      <c r="H100" s="304" t="s">
        <v>215</v>
      </c>
      <c r="I100" s="703">
        <v>150000</v>
      </c>
      <c r="J100" s="269">
        <v>0</v>
      </c>
      <c r="K100" s="284">
        <v>0</v>
      </c>
      <c r="L100" s="270">
        <v>0</v>
      </c>
      <c r="M100" s="270">
        <v>0</v>
      </c>
      <c r="N100" s="270">
        <v>0</v>
      </c>
      <c r="O100" s="270">
        <v>0</v>
      </c>
      <c r="P100" s="270">
        <v>0</v>
      </c>
      <c r="Q100" s="269">
        <v>170000</v>
      </c>
      <c r="R100" s="284">
        <v>0</v>
      </c>
      <c r="S100" s="270">
        <v>0</v>
      </c>
      <c r="T100" s="269">
        <v>0</v>
      </c>
      <c r="U100" s="269">
        <v>0</v>
      </c>
    </row>
    <row r="101" spans="1:21" s="179" customFormat="1" ht="15.6" customHeight="1" x14ac:dyDescent="0.25">
      <c r="A101" s="239">
        <f t="shared" si="1"/>
        <v>95</v>
      </c>
      <c r="B101" s="197" t="s">
        <v>73</v>
      </c>
      <c r="C101" s="235">
        <v>2013</v>
      </c>
      <c r="D101" s="235" t="s">
        <v>183</v>
      </c>
      <c r="E101" s="236" t="s">
        <v>219</v>
      </c>
      <c r="F101" s="196" t="s">
        <v>65</v>
      </c>
      <c r="G101" s="292" t="s">
        <v>197</v>
      </c>
      <c r="H101" s="306" t="s">
        <v>215</v>
      </c>
      <c r="I101" s="691">
        <v>60000</v>
      </c>
      <c r="J101" s="180">
        <v>0</v>
      </c>
      <c r="K101" s="182">
        <v>0</v>
      </c>
      <c r="L101" s="181">
        <v>0</v>
      </c>
      <c r="M101" s="286">
        <v>0</v>
      </c>
      <c r="N101" s="181">
        <v>0</v>
      </c>
      <c r="O101" s="181">
        <v>0</v>
      </c>
      <c r="P101" s="181">
        <v>0</v>
      </c>
      <c r="Q101" s="285">
        <v>60000</v>
      </c>
      <c r="R101" s="182">
        <v>0</v>
      </c>
      <c r="S101" s="181">
        <v>0</v>
      </c>
      <c r="T101" s="180">
        <v>0</v>
      </c>
      <c r="U101" s="180">
        <v>0</v>
      </c>
    </row>
    <row r="102" spans="1:21" ht="15.6" customHeight="1" x14ac:dyDescent="0.25">
      <c r="A102" s="229">
        <f t="shared" si="1"/>
        <v>96</v>
      </c>
      <c r="B102" s="194" t="s">
        <v>73</v>
      </c>
      <c r="C102" s="225">
        <v>2013</v>
      </c>
      <c r="D102" s="225" t="s">
        <v>183</v>
      </c>
      <c r="E102" s="226" t="s">
        <v>218</v>
      </c>
      <c r="F102" s="193" t="s">
        <v>65</v>
      </c>
      <c r="G102" s="272" t="s">
        <v>197</v>
      </c>
      <c r="H102" s="275" t="s">
        <v>215</v>
      </c>
      <c r="I102" s="700">
        <v>60000</v>
      </c>
      <c r="J102" s="170">
        <v>0</v>
      </c>
      <c r="K102" s="171">
        <v>0</v>
      </c>
      <c r="L102" s="162">
        <v>0</v>
      </c>
      <c r="M102" s="162">
        <v>0</v>
      </c>
      <c r="N102" s="301">
        <v>0</v>
      </c>
      <c r="O102" s="162">
        <v>0</v>
      </c>
      <c r="P102" s="162">
        <v>0</v>
      </c>
      <c r="Q102" s="269">
        <v>60000</v>
      </c>
      <c r="R102" s="171">
        <v>0</v>
      </c>
      <c r="S102" s="162">
        <v>0</v>
      </c>
      <c r="T102" s="170">
        <v>0</v>
      </c>
      <c r="U102" s="170">
        <v>0</v>
      </c>
    </row>
    <row r="103" spans="1:21" s="179" customFormat="1" ht="15.6" customHeight="1" x14ac:dyDescent="0.25">
      <c r="A103" s="239">
        <f t="shared" si="1"/>
        <v>97</v>
      </c>
      <c r="B103" s="197" t="s">
        <v>73</v>
      </c>
      <c r="C103" s="235">
        <v>2013</v>
      </c>
      <c r="D103" s="235" t="s">
        <v>183</v>
      </c>
      <c r="E103" s="236" t="s">
        <v>217</v>
      </c>
      <c r="F103" s="196" t="s">
        <v>65</v>
      </c>
      <c r="G103" s="292" t="s">
        <v>197</v>
      </c>
      <c r="H103" s="306" t="s">
        <v>215</v>
      </c>
      <c r="I103" s="691">
        <v>55000</v>
      </c>
      <c r="J103" s="180">
        <v>0</v>
      </c>
      <c r="K103" s="182">
        <v>0</v>
      </c>
      <c r="L103" s="181">
        <v>0</v>
      </c>
      <c r="M103" s="305">
        <v>0</v>
      </c>
      <c r="N103" s="181">
        <v>0</v>
      </c>
      <c r="O103" s="181">
        <v>0</v>
      </c>
      <c r="P103" s="181">
        <v>0</v>
      </c>
      <c r="Q103" s="285">
        <v>60000</v>
      </c>
      <c r="R103" s="182">
        <v>0</v>
      </c>
      <c r="S103" s="181">
        <v>0</v>
      </c>
      <c r="T103" s="180">
        <v>0</v>
      </c>
      <c r="U103" s="180">
        <v>0</v>
      </c>
    </row>
    <row r="104" spans="1:21" ht="15.6" customHeight="1" x14ac:dyDescent="0.25">
      <c r="A104" s="229">
        <f t="shared" si="1"/>
        <v>98</v>
      </c>
      <c r="B104" s="194" t="s">
        <v>73</v>
      </c>
      <c r="C104" s="225">
        <v>2013</v>
      </c>
      <c r="D104" s="225" t="s">
        <v>183</v>
      </c>
      <c r="E104" s="226" t="s">
        <v>216</v>
      </c>
      <c r="F104" s="193" t="s">
        <v>65</v>
      </c>
      <c r="G104" s="272" t="s">
        <v>197</v>
      </c>
      <c r="H104" s="275" t="s">
        <v>215</v>
      </c>
      <c r="I104" s="700">
        <v>150000</v>
      </c>
      <c r="J104" s="269">
        <v>0</v>
      </c>
      <c r="K104" s="284">
        <v>0</v>
      </c>
      <c r="L104" s="270">
        <v>0</v>
      </c>
      <c r="M104" s="270">
        <v>0</v>
      </c>
      <c r="N104" s="270">
        <v>0</v>
      </c>
      <c r="O104" s="270">
        <v>0</v>
      </c>
      <c r="P104" s="301">
        <v>0</v>
      </c>
      <c r="Q104" s="269">
        <v>170000</v>
      </c>
      <c r="R104" s="284">
        <v>0</v>
      </c>
      <c r="S104" s="270">
        <v>0</v>
      </c>
      <c r="T104" s="269">
        <v>0</v>
      </c>
      <c r="U104" s="269">
        <v>0</v>
      </c>
    </row>
    <row r="105" spans="1:21" s="179" customFormat="1" ht="15.6" customHeight="1" x14ac:dyDescent="0.25">
      <c r="A105" s="239">
        <f t="shared" si="1"/>
        <v>99</v>
      </c>
      <c r="B105" s="197" t="s">
        <v>73</v>
      </c>
      <c r="C105" s="235">
        <v>2012</v>
      </c>
      <c r="D105" s="235" t="s">
        <v>199</v>
      </c>
      <c r="E105" s="236" t="s">
        <v>214</v>
      </c>
      <c r="F105" s="196" t="s">
        <v>65</v>
      </c>
      <c r="G105" s="292" t="s">
        <v>197</v>
      </c>
      <c r="H105" s="307" t="s">
        <v>213</v>
      </c>
      <c r="I105" s="691">
        <v>35000</v>
      </c>
      <c r="J105" s="180">
        <v>0</v>
      </c>
      <c r="K105" s="182">
        <v>0</v>
      </c>
      <c r="L105" s="181">
        <v>0</v>
      </c>
      <c r="M105" s="286">
        <v>0</v>
      </c>
      <c r="N105" s="305">
        <v>0</v>
      </c>
      <c r="O105" s="181">
        <v>0</v>
      </c>
      <c r="P105" s="181">
        <v>0</v>
      </c>
      <c r="Q105" s="180">
        <v>0</v>
      </c>
      <c r="R105" s="287">
        <v>35000</v>
      </c>
      <c r="S105" s="305">
        <v>0</v>
      </c>
      <c r="T105" s="180">
        <v>0</v>
      </c>
      <c r="U105" s="180">
        <v>0</v>
      </c>
    </row>
    <row r="106" spans="1:21" ht="15.6" customHeight="1" x14ac:dyDescent="0.25">
      <c r="A106" s="229">
        <f t="shared" si="1"/>
        <v>100</v>
      </c>
      <c r="B106" s="194" t="s">
        <v>73</v>
      </c>
      <c r="C106" s="225">
        <v>2002</v>
      </c>
      <c r="D106" s="225" t="s">
        <v>202</v>
      </c>
      <c r="E106" s="226" t="s">
        <v>204</v>
      </c>
      <c r="F106" s="193" t="s">
        <v>65</v>
      </c>
      <c r="G106" s="272" t="s">
        <v>197</v>
      </c>
      <c r="H106" s="302" t="s">
        <v>211</v>
      </c>
      <c r="I106" s="700">
        <v>15000</v>
      </c>
      <c r="J106" s="293">
        <v>0</v>
      </c>
      <c r="K106" s="295">
        <v>0</v>
      </c>
      <c r="L106" s="294">
        <v>0</v>
      </c>
      <c r="M106" s="294">
        <v>0</v>
      </c>
      <c r="N106" s="294">
        <v>0</v>
      </c>
      <c r="O106" s="294">
        <v>0</v>
      </c>
      <c r="P106" s="294">
        <v>0</v>
      </c>
      <c r="Q106" s="293">
        <v>0</v>
      </c>
      <c r="R106" s="295">
        <v>0</v>
      </c>
      <c r="S106" s="294">
        <v>0</v>
      </c>
      <c r="T106" s="293">
        <v>0</v>
      </c>
      <c r="U106" s="293">
        <v>0</v>
      </c>
    </row>
    <row r="107" spans="1:21" s="179" customFormat="1" ht="15.6" customHeight="1" x14ac:dyDescent="0.25">
      <c r="A107" s="239">
        <f t="shared" si="1"/>
        <v>101</v>
      </c>
      <c r="B107" s="197" t="s">
        <v>73</v>
      </c>
      <c r="C107" s="235">
        <v>2012</v>
      </c>
      <c r="D107" s="235" t="s">
        <v>207</v>
      </c>
      <c r="E107" s="236" t="s">
        <v>212</v>
      </c>
      <c r="F107" s="196" t="s">
        <v>65</v>
      </c>
      <c r="G107" s="292" t="s">
        <v>197</v>
      </c>
      <c r="H107" s="306" t="s">
        <v>211</v>
      </c>
      <c r="I107" s="691">
        <v>125000</v>
      </c>
      <c r="J107" s="180">
        <v>0</v>
      </c>
      <c r="K107" s="182">
        <v>0</v>
      </c>
      <c r="L107" s="181">
        <v>0</v>
      </c>
      <c r="M107" s="181">
        <v>0</v>
      </c>
      <c r="N107" s="181">
        <v>0</v>
      </c>
      <c r="O107" s="181">
        <v>0</v>
      </c>
      <c r="P107" s="181">
        <v>0</v>
      </c>
      <c r="Q107" s="180">
        <v>0</v>
      </c>
      <c r="R107" s="182">
        <v>0</v>
      </c>
      <c r="S107" s="181">
        <v>0</v>
      </c>
      <c r="T107" s="180">
        <v>0</v>
      </c>
      <c r="U107" s="180">
        <v>0</v>
      </c>
    </row>
    <row r="108" spans="1:21" ht="15.6" customHeight="1" x14ac:dyDescent="0.25">
      <c r="A108" s="229">
        <f t="shared" si="1"/>
        <v>102</v>
      </c>
      <c r="B108" s="194" t="s">
        <v>73</v>
      </c>
      <c r="C108" s="225">
        <v>2003</v>
      </c>
      <c r="D108" s="225" t="s">
        <v>202</v>
      </c>
      <c r="E108" s="226" t="s">
        <v>204</v>
      </c>
      <c r="F108" s="193" t="s">
        <v>65</v>
      </c>
      <c r="G108" s="272" t="s">
        <v>197</v>
      </c>
      <c r="H108" s="302" t="s">
        <v>205</v>
      </c>
      <c r="I108" s="700">
        <v>15000</v>
      </c>
      <c r="J108" s="293">
        <v>0</v>
      </c>
      <c r="K108" s="295">
        <v>0</v>
      </c>
      <c r="L108" s="294">
        <v>0</v>
      </c>
      <c r="M108" s="294">
        <v>0</v>
      </c>
      <c r="N108" s="294">
        <v>0</v>
      </c>
      <c r="O108" s="294">
        <v>0</v>
      </c>
      <c r="P108" s="294">
        <v>0</v>
      </c>
      <c r="Q108" s="293">
        <v>0</v>
      </c>
      <c r="R108" s="295">
        <v>0</v>
      </c>
      <c r="S108" s="294">
        <v>0</v>
      </c>
      <c r="T108" s="293">
        <v>0</v>
      </c>
      <c r="U108" s="293">
        <v>0</v>
      </c>
    </row>
    <row r="109" spans="1:21" s="179" customFormat="1" ht="15.6" customHeight="1" x14ac:dyDescent="0.25">
      <c r="A109" s="239">
        <f t="shared" si="1"/>
        <v>103</v>
      </c>
      <c r="B109" s="197" t="s">
        <v>73</v>
      </c>
      <c r="C109" s="235">
        <v>2013</v>
      </c>
      <c r="D109" s="235" t="s">
        <v>207</v>
      </c>
      <c r="E109" s="236" t="s">
        <v>209</v>
      </c>
      <c r="F109" s="196" t="s">
        <v>65</v>
      </c>
      <c r="G109" s="292" t="s">
        <v>197</v>
      </c>
      <c r="H109" s="306" t="s">
        <v>205</v>
      </c>
      <c r="I109" s="691">
        <v>140000</v>
      </c>
      <c r="J109" s="180">
        <v>0</v>
      </c>
      <c r="K109" s="182">
        <v>0</v>
      </c>
      <c r="L109" s="181">
        <v>0</v>
      </c>
      <c r="M109" s="181">
        <v>0</v>
      </c>
      <c r="N109" s="181">
        <v>0</v>
      </c>
      <c r="O109" s="181">
        <v>0</v>
      </c>
      <c r="P109" s="181">
        <v>0</v>
      </c>
      <c r="Q109" s="180">
        <v>0</v>
      </c>
      <c r="R109" s="182">
        <v>0</v>
      </c>
      <c r="S109" s="181">
        <v>0</v>
      </c>
      <c r="T109" s="180">
        <v>0</v>
      </c>
      <c r="U109" s="180">
        <v>0</v>
      </c>
    </row>
    <row r="110" spans="1:21" ht="15.6" customHeight="1" x14ac:dyDescent="0.25">
      <c r="A110" s="229">
        <f t="shared" si="1"/>
        <v>104</v>
      </c>
      <c r="B110" s="194" t="s">
        <v>73</v>
      </c>
      <c r="C110" s="225">
        <v>2013</v>
      </c>
      <c r="D110" s="225" t="s">
        <v>207</v>
      </c>
      <c r="E110" s="226" t="s">
        <v>208</v>
      </c>
      <c r="F110" s="193" t="s">
        <v>65</v>
      </c>
      <c r="G110" s="272" t="s">
        <v>197</v>
      </c>
      <c r="H110" s="302" t="s">
        <v>205</v>
      </c>
      <c r="I110" s="700">
        <v>150000</v>
      </c>
      <c r="J110" s="269">
        <v>0</v>
      </c>
      <c r="K110" s="284">
        <v>0</v>
      </c>
      <c r="L110" s="270">
        <v>0</v>
      </c>
      <c r="M110" s="270">
        <v>0</v>
      </c>
      <c r="N110" s="270">
        <v>0</v>
      </c>
      <c r="O110" s="270">
        <v>0</v>
      </c>
      <c r="P110" s="270">
        <v>0</v>
      </c>
      <c r="Q110" s="269">
        <v>0</v>
      </c>
      <c r="R110" s="171">
        <v>0</v>
      </c>
      <c r="S110" s="162">
        <v>0</v>
      </c>
      <c r="T110" s="170">
        <v>0</v>
      </c>
      <c r="U110" s="170">
        <v>0</v>
      </c>
    </row>
    <row r="111" spans="1:21" s="179" customFormat="1" ht="15.6" customHeight="1" x14ac:dyDescent="0.25">
      <c r="A111" s="239">
        <f t="shared" si="1"/>
        <v>105</v>
      </c>
      <c r="B111" s="197" t="s">
        <v>73</v>
      </c>
      <c r="C111" s="235">
        <v>2013</v>
      </c>
      <c r="D111" s="235" t="s">
        <v>207</v>
      </c>
      <c r="E111" s="236" t="s">
        <v>206</v>
      </c>
      <c r="F111" s="196" t="s">
        <v>65</v>
      </c>
      <c r="G111" s="292" t="s">
        <v>197</v>
      </c>
      <c r="H111" s="306" t="s">
        <v>205</v>
      </c>
      <c r="I111" s="691">
        <v>50000</v>
      </c>
      <c r="J111" s="285">
        <v>0</v>
      </c>
      <c r="K111" s="287">
        <v>0</v>
      </c>
      <c r="L111" s="286">
        <v>0</v>
      </c>
      <c r="M111" s="286">
        <v>0</v>
      </c>
      <c r="N111" s="286">
        <v>0</v>
      </c>
      <c r="O111" s="286">
        <v>0</v>
      </c>
      <c r="P111" s="286">
        <v>0</v>
      </c>
      <c r="Q111" s="285">
        <v>0</v>
      </c>
      <c r="R111" s="182">
        <v>0</v>
      </c>
      <c r="S111" s="181">
        <v>0</v>
      </c>
      <c r="T111" s="180">
        <v>0</v>
      </c>
      <c r="U111" s="180">
        <v>0</v>
      </c>
    </row>
    <row r="112" spans="1:21" ht="15.6" customHeight="1" x14ac:dyDescent="0.25">
      <c r="A112" s="229">
        <f t="shared" si="1"/>
        <v>106</v>
      </c>
      <c r="B112" s="194" t="s">
        <v>73</v>
      </c>
      <c r="C112" s="225">
        <v>2005</v>
      </c>
      <c r="D112" s="225" t="s">
        <v>202</v>
      </c>
      <c r="E112" s="226" t="s">
        <v>204</v>
      </c>
      <c r="F112" s="193" t="s">
        <v>65</v>
      </c>
      <c r="G112" s="272" t="s">
        <v>197</v>
      </c>
      <c r="H112" s="302" t="s">
        <v>203</v>
      </c>
      <c r="I112" s="700">
        <v>15000</v>
      </c>
      <c r="J112" s="269">
        <v>0</v>
      </c>
      <c r="K112" s="284">
        <v>0</v>
      </c>
      <c r="L112" s="270">
        <v>0</v>
      </c>
      <c r="M112" s="270">
        <v>0</v>
      </c>
      <c r="N112" s="270">
        <v>0</v>
      </c>
      <c r="O112" s="270">
        <v>0</v>
      </c>
      <c r="P112" s="270">
        <v>0</v>
      </c>
      <c r="Q112" s="269">
        <v>0</v>
      </c>
      <c r="R112" s="284">
        <v>0</v>
      </c>
      <c r="S112" s="270">
        <v>0</v>
      </c>
      <c r="T112" s="269">
        <v>0</v>
      </c>
      <c r="U112" s="269">
        <v>0</v>
      </c>
    </row>
    <row r="113" spans="1:26" s="179" customFormat="1" ht="15.6" customHeight="1" x14ac:dyDescent="0.25">
      <c r="A113" s="239">
        <f t="shared" si="1"/>
        <v>107</v>
      </c>
      <c r="B113" s="197" t="s">
        <v>73</v>
      </c>
      <c r="C113" s="235">
        <v>2011</v>
      </c>
      <c r="D113" s="235" t="s">
        <v>202</v>
      </c>
      <c r="E113" s="236" t="s">
        <v>201</v>
      </c>
      <c r="F113" s="196" t="s">
        <v>65</v>
      </c>
      <c r="G113" s="292" t="s">
        <v>197</v>
      </c>
      <c r="H113" s="306" t="s">
        <v>200</v>
      </c>
      <c r="I113" s="691">
        <v>25000</v>
      </c>
      <c r="J113" s="180">
        <v>0</v>
      </c>
      <c r="K113" s="182">
        <v>0</v>
      </c>
      <c r="L113" s="181">
        <v>0</v>
      </c>
      <c r="M113" s="181">
        <v>0</v>
      </c>
      <c r="N113" s="286">
        <v>0</v>
      </c>
      <c r="O113" s="181">
        <v>0</v>
      </c>
      <c r="P113" s="181">
        <v>0</v>
      </c>
      <c r="Q113" s="180">
        <v>0</v>
      </c>
      <c r="R113" s="182">
        <v>0</v>
      </c>
      <c r="S113" s="181">
        <v>0</v>
      </c>
      <c r="T113" s="180">
        <v>0</v>
      </c>
      <c r="U113" s="180">
        <v>0</v>
      </c>
    </row>
    <row r="114" spans="1:26" ht="15.6" customHeight="1" x14ac:dyDescent="0.25">
      <c r="A114" s="229">
        <f t="shared" si="1"/>
        <v>108</v>
      </c>
      <c r="B114" s="194" t="s">
        <v>73</v>
      </c>
      <c r="C114" s="225">
        <v>2013</v>
      </c>
      <c r="D114" s="225" t="s">
        <v>199</v>
      </c>
      <c r="E114" s="226" t="s">
        <v>198</v>
      </c>
      <c r="F114" s="193" t="s">
        <v>65</v>
      </c>
      <c r="G114" s="710" t="s">
        <v>197</v>
      </c>
      <c r="H114" s="302" t="s">
        <v>196</v>
      </c>
      <c r="I114" s="700">
        <v>35000</v>
      </c>
      <c r="J114" s="170">
        <v>0</v>
      </c>
      <c r="K114" s="171">
        <v>0</v>
      </c>
      <c r="L114" s="301"/>
      <c r="M114" s="162">
        <v>0</v>
      </c>
      <c r="N114" s="162">
        <v>0</v>
      </c>
      <c r="O114" s="162">
        <v>0</v>
      </c>
      <c r="P114" s="162">
        <v>0</v>
      </c>
      <c r="Q114" s="611">
        <v>0</v>
      </c>
      <c r="R114" s="171">
        <v>0</v>
      </c>
      <c r="S114" s="270">
        <v>35000</v>
      </c>
      <c r="T114" s="170">
        <v>0</v>
      </c>
      <c r="U114" s="170">
        <v>0</v>
      </c>
      <c r="W114" s="208"/>
      <c r="X114" s="208"/>
      <c r="Y114" s="208"/>
      <c r="Z114" s="208"/>
    </row>
    <row r="115" spans="1:26" s="179" customFormat="1" ht="15.6" customHeight="1" x14ac:dyDescent="0.25">
      <c r="A115" s="239">
        <f t="shared" si="1"/>
        <v>109</v>
      </c>
      <c r="B115" s="197" t="s">
        <v>73</v>
      </c>
      <c r="C115" s="235"/>
      <c r="D115" s="235"/>
      <c r="E115" s="236" t="s">
        <v>320</v>
      </c>
      <c r="F115" s="196" t="s">
        <v>65</v>
      </c>
      <c r="G115" s="711" t="s">
        <v>197</v>
      </c>
      <c r="H115" s="306"/>
      <c r="I115" s="691"/>
      <c r="J115" s="180"/>
      <c r="K115" s="298">
        <v>0</v>
      </c>
      <c r="L115" s="408">
        <v>29000</v>
      </c>
      <c r="M115" s="297">
        <v>0</v>
      </c>
      <c r="N115" s="297">
        <v>0</v>
      </c>
      <c r="O115" s="297">
        <v>0</v>
      </c>
      <c r="P115" s="297">
        <v>0</v>
      </c>
      <c r="Q115" s="180">
        <v>0</v>
      </c>
      <c r="R115" s="182">
        <v>0</v>
      </c>
      <c r="S115" s="181">
        <v>0</v>
      </c>
      <c r="T115" s="180">
        <v>0</v>
      </c>
      <c r="U115" s="180">
        <v>0</v>
      </c>
      <c r="W115" s="230"/>
      <c r="X115" s="230"/>
      <c r="Y115" s="230"/>
      <c r="Z115" s="230"/>
    </row>
    <row r="116" spans="1:26" ht="15.6" customHeight="1" thickBot="1" x14ac:dyDescent="0.3">
      <c r="A116" s="229">
        <f t="shared" si="1"/>
        <v>110</v>
      </c>
      <c r="B116" s="219" t="s">
        <v>73</v>
      </c>
      <c r="C116" s="165"/>
      <c r="D116" s="165"/>
      <c r="E116" s="164" t="s">
        <v>411</v>
      </c>
      <c r="F116" s="217" t="s">
        <v>65</v>
      </c>
      <c r="G116" s="462" t="s">
        <v>197</v>
      </c>
      <c r="H116" s="708"/>
      <c r="I116" s="705"/>
      <c r="J116" s="706"/>
      <c r="K116" s="743"/>
      <c r="L116" s="744">
        <v>35000</v>
      </c>
      <c r="M116" s="745"/>
      <c r="N116" s="745"/>
      <c r="O116" s="745"/>
      <c r="P116" s="745"/>
      <c r="Q116" s="746"/>
      <c r="R116" s="171"/>
      <c r="S116" s="270"/>
      <c r="T116" s="170"/>
      <c r="U116" s="170"/>
      <c r="W116" s="208"/>
      <c r="X116" s="208"/>
      <c r="Y116" s="208"/>
      <c r="Z116" s="208"/>
    </row>
    <row r="117" spans="1:26" s="179" customFormat="1" ht="15.6" customHeight="1" x14ac:dyDescent="0.25">
      <c r="A117" s="239">
        <f t="shared" si="1"/>
        <v>111</v>
      </c>
      <c r="B117" s="197" t="s">
        <v>73</v>
      </c>
      <c r="C117" s="235">
        <v>2013</v>
      </c>
      <c r="D117" s="250" t="s">
        <v>183</v>
      </c>
      <c r="E117" s="236" t="s">
        <v>220</v>
      </c>
      <c r="F117" s="196" t="s">
        <v>65</v>
      </c>
      <c r="G117" s="676" t="s">
        <v>76</v>
      </c>
      <c r="H117" s="308" t="s">
        <v>215</v>
      </c>
      <c r="I117" s="701">
        <v>12000</v>
      </c>
      <c r="J117" s="296">
        <v>0</v>
      </c>
      <c r="K117" s="298">
        <v>0</v>
      </c>
      <c r="L117" s="297">
        <v>0</v>
      </c>
      <c r="M117" s="297">
        <v>0</v>
      </c>
      <c r="N117" s="297">
        <v>0</v>
      </c>
      <c r="O117" s="297">
        <v>0</v>
      </c>
      <c r="P117" s="297">
        <v>0</v>
      </c>
      <c r="Q117" s="296">
        <v>12000</v>
      </c>
      <c r="R117" s="298">
        <v>0</v>
      </c>
      <c r="S117" s="297">
        <v>0</v>
      </c>
      <c r="T117" s="296">
        <v>0</v>
      </c>
      <c r="U117" s="296">
        <v>0</v>
      </c>
    </row>
    <row r="118" spans="1:26" ht="15.6" customHeight="1" x14ac:dyDescent="0.25">
      <c r="A118" s="229">
        <f t="shared" si="1"/>
        <v>112</v>
      </c>
      <c r="B118" s="194" t="s">
        <v>73</v>
      </c>
      <c r="C118" s="225">
        <v>2013</v>
      </c>
      <c r="D118" s="225" t="s">
        <v>207</v>
      </c>
      <c r="E118" s="226" t="s">
        <v>210</v>
      </c>
      <c r="F118" s="193" t="s">
        <v>65</v>
      </c>
      <c r="G118" s="677" t="s">
        <v>76</v>
      </c>
      <c r="H118" s="303" t="s">
        <v>205</v>
      </c>
      <c r="I118" s="702">
        <v>10000</v>
      </c>
      <c r="J118" s="293">
        <v>0</v>
      </c>
      <c r="K118" s="295">
        <v>0</v>
      </c>
      <c r="L118" s="294">
        <v>0</v>
      </c>
      <c r="M118" s="294">
        <v>0</v>
      </c>
      <c r="N118" s="294">
        <v>0</v>
      </c>
      <c r="O118" s="294">
        <v>0</v>
      </c>
      <c r="P118" s="294">
        <v>0</v>
      </c>
      <c r="Q118" s="293">
        <v>0</v>
      </c>
      <c r="R118" s="295">
        <v>0</v>
      </c>
      <c r="S118" s="294">
        <v>0</v>
      </c>
      <c r="T118" s="293">
        <v>0</v>
      </c>
      <c r="U118" s="293">
        <v>0</v>
      </c>
    </row>
    <row r="119" spans="1:26" s="179" customFormat="1" ht="15.6" customHeight="1" x14ac:dyDescent="0.25">
      <c r="A119" s="239">
        <f t="shared" si="1"/>
        <v>113</v>
      </c>
      <c r="B119" s="197" t="s">
        <v>73</v>
      </c>
      <c r="C119" s="235">
        <v>2004</v>
      </c>
      <c r="D119" s="250" t="s">
        <v>183</v>
      </c>
      <c r="E119" s="236" t="s">
        <v>220</v>
      </c>
      <c r="F119" s="196" t="s">
        <v>65</v>
      </c>
      <c r="G119" s="676" t="s">
        <v>76</v>
      </c>
      <c r="H119" s="308" t="s">
        <v>154</v>
      </c>
      <c r="I119" s="701">
        <v>12000</v>
      </c>
      <c r="J119" s="296">
        <v>0</v>
      </c>
      <c r="K119" s="298">
        <v>0</v>
      </c>
      <c r="L119" s="297">
        <v>0</v>
      </c>
      <c r="M119" s="297">
        <v>0</v>
      </c>
      <c r="N119" s="297">
        <v>0</v>
      </c>
      <c r="O119" s="297">
        <v>0</v>
      </c>
      <c r="P119" s="297">
        <v>0</v>
      </c>
      <c r="Q119" s="296">
        <v>0</v>
      </c>
      <c r="R119" s="298">
        <v>0</v>
      </c>
      <c r="S119" s="297">
        <v>0</v>
      </c>
      <c r="T119" s="296">
        <v>12000</v>
      </c>
      <c r="U119" s="296">
        <v>12000</v>
      </c>
    </row>
    <row r="120" spans="1:26" ht="15.6" customHeight="1" x14ac:dyDescent="0.25">
      <c r="A120" s="229">
        <f t="shared" si="1"/>
        <v>114</v>
      </c>
      <c r="B120" s="194" t="s">
        <v>73</v>
      </c>
      <c r="C120" s="225">
        <v>2003</v>
      </c>
      <c r="D120" s="244" t="s">
        <v>183</v>
      </c>
      <c r="E120" s="226" t="s">
        <v>220</v>
      </c>
      <c r="F120" s="193" t="s">
        <v>65</v>
      </c>
      <c r="G120" s="677" t="s">
        <v>76</v>
      </c>
      <c r="H120" s="303" t="s">
        <v>162</v>
      </c>
      <c r="I120" s="702">
        <v>12000</v>
      </c>
      <c r="J120" s="293">
        <v>0</v>
      </c>
      <c r="K120" s="295">
        <v>0</v>
      </c>
      <c r="L120" s="294">
        <v>0</v>
      </c>
      <c r="M120" s="294">
        <v>0</v>
      </c>
      <c r="N120" s="294">
        <v>0</v>
      </c>
      <c r="O120" s="294">
        <v>0</v>
      </c>
      <c r="P120" s="294">
        <v>0</v>
      </c>
      <c r="Q120" s="293">
        <v>0</v>
      </c>
      <c r="R120" s="295">
        <v>12000</v>
      </c>
      <c r="S120" s="294">
        <v>0</v>
      </c>
      <c r="T120" s="293">
        <v>0</v>
      </c>
      <c r="U120" s="293">
        <v>0</v>
      </c>
    </row>
    <row r="121" spans="1:26" s="179" customFormat="1" ht="15.6" customHeight="1" x14ac:dyDescent="0.25">
      <c r="A121" s="239">
        <f t="shared" si="1"/>
        <v>115</v>
      </c>
      <c r="B121" s="197" t="s">
        <v>73</v>
      </c>
      <c r="C121" s="235">
        <v>2007</v>
      </c>
      <c r="D121" s="250" t="s">
        <v>183</v>
      </c>
      <c r="E121" s="236" t="s">
        <v>220</v>
      </c>
      <c r="F121" s="196" t="s">
        <v>65</v>
      </c>
      <c r="G121" s="676" t="s">
        <v>76</v>
      </c>
      <c r="H121" s="308" t="s">
        <v>165</v>
      </c>
      <c r="I121" s="701">
        <v>12000</v>
      </c>
      <c r="J121" s="296">
        <v>0</v>
      </c>
      <c r="K121" s="298">
        <v>0</v>
      </c>
      <c r="L121" s="297">
        <v>12000</v>
      </c>
      <c r="M121" s="297">
        <v>0</v>
      </c>
      <c r="N121" s="297">
        <v>0</v>
      </c>
      <c r="O121" s="297">
        <v>0</v>
      </c>
      <c r="P121" s="297">
        <v>0</v>
      </c>
      <c r="Q121" s="296">
        <v>0</v>
      </c>
      <c r="R121" s="298">
        <v>0</v>
      </c>
      <c r="S121" s="297">
        <v>0</v>
      </c>
      <c r="T121" s="296">
        <v>0</v>
      </c>
      <c r="U121" s="296">
        <v>0</v>
      </c>
    </row>
    <row r="122" spans="1:26" ht="15.6" customHeight="1" x14ac:dyDescent="0.25">
      <c r="A122" s="229">
        <f t="shared" si="1"/>
        <v>116</v>
      </c>
      <c r="B122" s="194" t="s">
        <v>73</v>
      </c>
      <c r="C122" s="225">
        <v>2002</v>
      </c>
      <c r="D122" s="244" t="s">
        <v>207</v>
      </c>
      <c r="E122" s="226" t="s">
        <v>250</v>
      </c>
      <c r="F122" s="193" t="s">
        <v>65</v>
      </c>
      <c r="G122" s="677" t="s">
        <v>76</v>
      </c>
      <c r="H122" s="303" t="s">
        <v>165</v>
      </c>
      <c r="I122" s="702">
        <v>4000</v>
      </c>
      <c r="J122" s="293">
        <v>0</v>
      </c>
      <c r="K122" s="295"/>
      <c r="L122" s="294">
        <v>0</v>
      </c>
      <c r="M122" s="294">
        <v>4000</v>
      </c>
      <c r="N122" s="294">
        <v>0</v>
      </c>
      <c r="O122" s="294">
        <v>0</v>
      </c>
      <c r="P122" s="294">
        <v>0</v>
      </c>
      <c r="Q122" s="293">
        <v>0</v>
      </c>
      <c r="R122" s="295">
        <v>0</v>
      </c>
      <c r="S122" s="294">
        <v>0</v>
      </c>
      <c r="T122" s="293">
        <v>0</v>
      </c>
      <c r="U122" s="293">
        <v>0</v>
      </c>
    </row>
    <row r="123" spans="1:26" s="179" customFormat="1" ht="15.6" customHeight="1" x14ac:dyDescent="0.25">
      <c r="A123" s="239">
        <f t="shared" si="1"/>
        <v>117</v>
      </c>
      <c r="B123" s="197" t="s">
        <v>73</v>
      </c>
      <c r="C123" s="235"/>
      <c r="D123" s="235"/>
      <c r="E123" s="236" t="s">
        <v>321</v>
      </c>
      <c r="F123" s="196" t="s">
        <v>65</v>
      </c>
      <c r="G123" s="676" t="s">
        <v>76</v>
      </c>
      <c r="H123" s="306"/>
      <c r="I123" s="691"/>
      <c r="J123" s="180"/>
      <c r="K123" s="692">
        <v>0</v>
      </c>
      <c r="L123" s="607">
        <v>16000</v>
      </c>
      <c r="M123" s="606">
        <v>0</v>
      </c>
      <c r="N123" s="606">
        <v>0</v>
      </c>
      <c r="O123" s="606">
        <v>0</v>
      </c>
      <c r="P123" s="606">
        <v>0</v>
      </c>
      <c r="Q123" s="366"/>
      <c r="R123" s="182"/>
      <c r="S123" s="286"/>
      <c r="T123" s="180"/>
      <c r="U123" s="180"/>
      <c r="W123" s="230"/>
      <c r="X123" s="230"/>
      <c r="Y123" s="230"/>
      <c r="Z123" s="230"/>
    </row>
    <row r="124" spans="1:26" ht="15.6" customHeight="1" thickBot="1" x14ac:dyDescent="0.3">
      <c r="A124" s="220">
        <f t="shared" si="1"/>
        <v>118</v>
      </c>
      <c r="B124" s="219" t="s">
        <v>73</v>
      </c>
      <c r="C124" s="165"/>
      <c r="D124" s="165"/>
      <c r="E124" s="164" t="s">
        <v>410</v>
      </c>
      <c r="F124" s="217" t="s">
        <v>65</v>
      </c>
      <c r="G124" s="900" t="s">
        <v>76</v>
      </c>
      <c r="H124" s="901"/>
      <c r="I124" s="902"/>
      <c r="J124" s="389"/>
      <c r="K124" s="903"/>
      <c r="L124" s="745">
        <v>25000</v>
      </c>
      <c r="M124" s="745"/>
      <c r="N124" s="745"/>
      <c r="O124" s="745"/>
      <c r="P124" s="745"/>
      <c r="Q124" s="746"/>
      <c r="R124" s="171"/>
      <c r="S124" s="270"/>
      <c r="T124" s="170"/>
      <c r="U124" s="170"/>
      <c r="W124" s="208"/>
      <c r="X124" s="208"/>
      <c r="Y124" s="208"/>
      <c r="Z124" s="208"/>
    </row>
    <row r="125" spans="1:26" s="179" customFormat="1" ht="15.6" customHeight="1" x14ac:dyDescent="0.25">
      <c r="A125" s="190">
        <f t="shared" si="1"/>
        <v>119</v>
      </c>
      <c r="B125" s="519" t="s">
        <v>79</v>
      </c>
      <c r="C125" s="693"/>
      <c r="D125" s="693"/>
      <c r="E125" s="694" t="s">
        <v>354</v>
      </c>
      <c r="F125" s="695" t="s">
        <v>69</v>
      </c>
      <c r="G125" s="696" t="s">
        <v>76</v>
      </c>
      <c r="H125" s="697"/>
      <c r="I125" s="698"/>
      <c r="J125" s="699"/>
      <c r="K125" s="613">
        <v>0</v>
      </c>
      <c r="L125" s="614">
        <v>0</v>
      </c>
      <c r="M125" s="614">
        <v>0</v>
      </c>
      <c r="N125" s="614">
        <v>0</v>
      </c>
      <c r="O125" s="614">
        <v>100000</v>
      </c>
      <c r="P125" s="614">
        <v>0</v>
      </c>
      <c r="Q125" s="615"/>
      <c r="R125" s="182"/>
      <c r="S125" s="181"/>
      <c r="T125" s="180"/>
      <c r="U125" s="180"/>
    </row>
    <row r="126" spans="1:26" ht="15.6" customHeight="1" x14ac:dyDescent="0.25">
      <c r="A126" s="229">
        <f t="shared" si="1"/>
        <v>120</v>
      </c>
      <c r="B126" s="435" t="s">
        <v>79</v>
      </c>
      <c r="C126" s="438"/>
      <c r="D126" s="438"/>
      <c r="E126" s="439" t="s">
        <v>442</v>
      </c>
      <c r="F126" s="434" t="s">
        <v>65</v>
      </c>
      <c r="G126" s="445" t="s">
        <v>130</v>
      </c>
      <c r="H126" s="444"/>
      <c r="I126" s="446"/>
      <c r="J126" s="577"/>
      <c r="K126" s="380">
        <v>0</v>
      </c>
      <c r="L126" s="162">
        <v>0</v>
      </c>
      <c r="M126" s="396">
        <v>0</v>
      </c>
      <c r="N126" s="162">
        <v>0</v>
      </c>
      <c r="O126" s="162">
        <v>0</v>
      </c>
      <c r="P126" s="396">
        <v>75000</v>
      </c>
      <c r="Q126" s="293"/>
      <c r="R126" s="171"/>
      <c r="S126" s="162"/>
      <c r="T126" s="170"/>
      <c r="U126" s="170"/>
    </row>
    <row r="127" spans="1:26" s="179" customFormat="1" ht="15.6" customHeight="1" x14ac:dyDescent="0.25">
      <c r="A127" s="239">
        <f t="shared" si="1"/>
        <v>121</v>
      </c>
      <c r="B127" s="436" t="s">
        <v>79</v>
      </c>
      <c r="C127" s="437"/>
      <c r="D127" s="437"/>
      <c r="E127" s="714" t="s">
        <v>517</v>
      </c>
      <c r="F127" s="715" t="s">
        <v>65</v>
      </c>
      <c r="G127" s="716" t="s">
        <v>130</v>
      </c>
      <c r="H127" s="717"/>
      <c r="I127" s="718"/>
      <c r="J127" s="719"/>
      <c r="K127" s="886"/>
      <c r="L127" s="887"/>
      <c r="M127" s="720">
        <v>75000</v>
      </c>
      <c r="N127" s="887"/>
      <c r="O127" s="887"/>
      <c r="P127" s="720"/>
      <c r="Q127" s="598"/>
      <c r="R127" s="182"/>
      <c r="S127" s="181"/>
      <c r="T127" s="180"/>
      <c r="U127" s="180"/>
    </row>
    <row r="128" spans="1:26" ht="15.6" customHeight="1" x14ac:dyDescent="0.25">
      <c r="A128" s="229">
        <f t="shared" si="1"/>
        <v>122</v>
      </c>
      <c r="B128" s="435" t="s">
        <v>79</v>
      </c>
      <c r="C128" s="438"/>
      <c r="D128" s="438"/>
      <c r="E128" s="442" t="s">
        <v>518</v>
      </c>
      <c r="F128" s="443" t="s">
        <v>65</v>
      </c>
      <c r="G128" s="445" t="s">
        <v>130</v>
      </c>
      <c r="H128" s="880"/>
      <c r="I128" s="881"/>
      <c r="J128" s="882"/>
      <c r="K128" s="883"/>
      <c r="L128" s="884"/>
      <c r="M128" s="533">
        <v>0</v>
      </c>
      <c r="N128" s="533">
        <v>75000</v>
      </c>
      <c r="O128" s="884"/>
      <c r="P128" s="533"/>
      <c r="Q128" s="885"/>
      <c r="R128" s="171"/>
      <c r="S128" s="162"/>
      <c r="T128" s="170"/>
      <c r="U128" s="170"/>
    </row>
    <row r="129" spans="1:21" s="179" customFormat="1" ht="15.6" customHeight="1" thickBot="1" x14ac:dyDescent="0.3">
      <c r="A129" s="657">
        <f t="shared" si="1"/>
        <v>123</v>
      </c>
      <c r="B129" s="712" t="s">
        <v>79</v>
      </c>
      <c r="C129" s="713"/>
      <c r="D129" s="713"/>
      <c r="E129" s="714" t="s">
        <v>519</v>
      </c>
      <c r="F129" s="715" t="s">
        <v>65</v>
      </c>
      <c r="G129" s="716" t="s">
        <v>130</v>
      </c>
      <c r="H129" s="717"/>
      <c r="I129" s="718"/>
      <c r="J129" s="719"/>
      <c r="K129" s="653">
        <v>0</v>
      </c>
      <c r="L129" s="720">
        <v>0</v>
      </c>
      <c r="M129" s="517">
        <v>0</v>
      </c>
      <c r="N129" s="517">
        <v>75000</v>
      </c>
      <c r="O129" s="517">
        <v>0</v>
      </c>
      <c r="P129" s="517">
        <v>0</v>
      </c>
      <c r="Q129" s="598"/>
      <c r="R129" s="182"/>
      <c r="S129" s="181"/>
      <c r="T129" s="180"/>
      <c r="U129" s="180"/>
    </row>
    <row r="130" spans="1:21" ht="15.6" customHeight="1" x14ac:dyDescent="0.25">
      <c r="A130" s="686">
        <f t="shared" si="1"/>
        <v>124</v>
      </c>
      <c r="B130" s="206" t="s">
        <v>194</v>
      </c>
      <c r="C130" s="447">
        <v>2013</v>
      </c>
      <c r="D130" s="260"/>
      <c r="E130" s="259" t="s">
        <v>195</v>
      </c>
      <c r="F130" s="205" t="s">
        <v>65</v>
      </c>
      <c r="G130" s="448" t="s">
        <v>76</v>
      </c>
      <c r="H130" s="449" t="s">
        <v>161</v>
      </c>
      <c r="I130" s="725">
        <v>30000</v>
      </c>
      <c r="J130" s="726"/>
      <c r="K130" s="450">
        <v>0</v>
      </c>
      <c r="L130" s="571">
        <v>0</v>
      </c>
      <c r="M130" s="571">
        <v>0</v>
      </c>
      <c r="N130" s="571">
        <v>0</v>
      </c>
      <c r="O130" s="571">
        <v>0</v>
      </c>
      <c r="P130" s="571">
        <v>0</v>
      </c>
      <c r="Q130" s="572">
        <v>0</v>
      </c>
      <c r="R130" s="295">
        <v>0</v>
      </c>
      <c r="S130" s="294">
        <v>0</v>
      </c>
      <c r="T130" s="293">
        <v>0</v>
      </c>
      <c r="U130" s="293">
        <v>0</v>
      </c>
    </row>
    <row r="131" spans="1:21" s="179" customFormat="1" ht="15.6" customHeight="1" x14ac:dyDescent="0.25">
      <c r="A131" s="687">
        <f t="shared" si="1"/>
        <v>125</v>
      </c>
      <c r="B131" s="197" t="s">
        <v>194</v>
      </c>
      <c r="C131" s="235"/>
      <c r="D131" s="250"/>
      <c r="E131" s="236" t="s">
        <v>351</v>
      </c>
      <c r="F131" s="196" t="s">
        <v>69</v>
      </c>
      <c r="G131" s="676" t="s">
        <v>76</v>
      </c>
      <c r="H131" s="730"/>
      <c r="I131" s="721"/>
      <c r="J131" s="727"/>
      <c r="K131" s="298">
        <v>0</v>
      </c>
      <c r="L131" s="297">
        <v>49549</v>
      </c>
      <c r="M131" s="297">
        <v>0</v>
      </c>
      <c r="N131" s="297">
        <v>0</v>
      </c>
      <c r="O131" s="297">
        <v>0</v>
      </c>
      <c r="P131" s="297">
        <v>0</v>
      </c>
      <c r="Q131" s="296">
        <v>0</v>
      </c>
      <c r="R131" s="298">
        <v>0</v>
      </c>
      <c r="S131" s="297">
        <v>0</v>
      </c>
      <c r="T131" s="296">
        <v>0</v>
      </c>
      <c r="U131" s="296">
        <v>0</v>
      </c>
    </row>
    <row r="132" spans="1:21" ht="15.6" customHeight="1" x14ac:dyDescent="0.25">
      <c r="A132" s="688">
        <f t="shared" si="1"/>
        <v>126</v>
      </c>
      <c r="B132" s="194" t="s">
        <v>194</v>
      </c>
      <c r="C132" s="225"/>
      <c r="D132" s="244"/>
      <c r="E132" s="226" t="s">
        <v>360</v>
      </c>
      <c r="F132" s="193" t="s">
        <v>69</v>
      </c>
      <c r="G132" s="710" t="s">
        <v>361</v>
      </c>
      <c r="H132" s="731"/>
      <c r="I132" s="722"/>
      <c r="J132" s="728"/>
      <c r="K132" s="368">
        <v>50000</v>
      </c>
      <c r="L132" s="396">
        <v>0</v>
      </c>
      <c r="M132" s="396">
        <v>0</v>
      </c>
      <c r="N132" s="396">
        <v>0</v>
      </c>
      <c r="O132" s="396">
        <v>0</v>
      </c>
      <c r="P132" s="396">
        <v>0</v>
      </c>
      <c r="Q132" s="369">
        <v>0</v>
      </c>
      <c r="R132" s="368">
        <v>0</v>
      </c>
      <c r="S132" s="294">
        <v>0</v>
      </c>
      <c r="T132" s="293">
        <v>0</v>
      </c>
      <c r="U132" s="293">
        <v>0</v>
      </c>
    </row>
    <row r="133" spans="1:21" s="179" customFormat="1" ht="15.6" customHeight="1" x14ac:dyDescent="0.25">
      <c r="A133" s="687">
        <f t="shared" si="1"/>
        <v>127</v>
      </c>
      <c r="B133" s="197" t="s">
        <v>194</v>
      </c>
      <c r="C133" s="738"/>
      <c r="D133" s="737"/>
      <c r="E133" s="736" t="s">
        <v>352</v>
      </c>
      <c r="F133" s="735" t="s">
        <v>65</v>
      </c>
      <c r="G133" s="733" t="s">
        <v>76</v>
      </c>
      <c r="H133" s="732"/>
      <c r="I133" s="723"/>
      <c r="J133" s="729"/>
      <c r="K133" s="377">
        <v>0</v>
      </c>
      <c r="L133" s="300">
        <v>42326</v>
      </c>
      <c r="M133" s="408"/>
      <c r="N133" s="408"/>
      <c r="O133" s="408"/>
      <c r="P133" s="408"/>
      <c r="Q133" s="612"/>
      <c r="R133" s="425"/>
      <c r="S133" s="297"/>
      <c r="T133" s="296"/>
      <c r="U133" s="296"/>
    </row>
    <row r="134" spans="1:21" ht="15.6" customHeight="1" x14ac:dyDescent="0.25">
      <c r="A134" s="688">
        <f t="shared" si="1"/>
        <v>128</v>
      </c>
      <c r="B134" s="194" t="s">
        <v>194</v>
      </c>
      <c r="C134" s="772"/>
      <c r="D134" s="770"/>
      <c r="E134" s="769" t="s">
        <v>514</v>
      </c>
      <c r="F134" s="193" t="s">
        <v>65</v>
      </c>
      <c r="G134" s="734" t="s">
        <v>515</v>
      </c>
      <c r="H134" s="761"/>
      <c r="I134" s="753"/>
      <c r="J134" s="759"/>
      <c r="K134" s="490"/>
      <c r="L134" s="299">
        <v>150000</v>
      </c>
      <c r="M134" s="396"/>
      <c r="N134" s="396"/>
      <c r="O134" s="396"/>
      <c r="P134" s="396"/>
      <c r="Q134" s="369"/>
      <c r="R134" s="368"/>
      <c r="S134" s="294"/>
      <c r="T134" s="293"/>
      <c r="U134" s="293"/>
    </row>
    <row r="135" spans="1:21" s="179" customFormat="1" ht="15.6" customHeight="1" x14ac:dyDescent="0.25">
      <c r="A135" s="687">
        <f t="shared" si="1"/>
        <v>129</v>
      </c>
      <c r="B135" s="197" t="s">
        <v>194</v>
      </c>
      <c r="C135" s="738"/>
      <c r="D135" s="737"/>
      <c r="E135" s="736" t="s">
        <v>516</v>
      </c>
      <c r="F135" s="735" t="s">
        <v>65</v>
      </c>
      <c r="G135" s="733" t="s">
        <v>76</v>
      </c>
      <c r="H135" s="732"/>
      <c r="I135" s="723"/>
      <c r="J135" s="729"/>
      <c r="K135" s="377"/>
      <c r="L135" s="300"/>
      <c r="M135" s="408"/>
      <c r="N135" s="408"/>
      <c r="O135" s="300">
        <v>0</v>
      </c>
      <c r="P135" s="607">
        <v>45000</v>
      </c>
      <c r="Q135" s="612"/>
      <c r="R135" s="425"/>
      <c r="S135" s="297"/>
      <c r="T135" s="296"/>
      <c r="U135" s="296"/>
    </row>
    <row r="136" spans="1:21" ht="15.6" customHeight="1" x14ac:dyDescent="0.25">
      <c r="A136" s="688">
        <f t="shared" si="1"/>
        <v>130</v>
      </c>
      <c r="B136" s="194" t="s">
        <v>194</v>
      </c>
      <c r="C136" s="225"/>
      <c r="D136" s="244"/>
      <c r="E136" s="226" t="s">
        <v>371</v>
      </c>
      <c r="F136" s="193" t="s">
        <v>65</v>
      </c>
      <c r="G136" s="734" t="s">
        <v>76</v>
      </c>
      <c r="H136" s="731"/>
      <c r="I136" s="722"/>
      <c r="J136" s="728"/>
      <c r="K136" s="368"/>
      <c r="L136" s="299">
        <v>0</v>
      </c>
      <c r="M136" s="299">
        <v>75000</v>
      </c>
      <c r="N136" s="396"/>
      <c r="O136" s="396"/>
      <c r="P136" s="396"/>
      <c r="Q136" s="369"/>
      <c r="R136" s="368"/>
      <c r="S136" s="294"/>
      <c r="T136" s="293"/>
      <c r="U136" s="293"/>
    </row>
    <row r="137" spans="1:21" s="179" customFormat="1" ht="15.6" customHeight="1" x14ac:dyDescent="0.25">
      <c r="A137" s="687">
        <f t="shared" ref="A137:A160" si="2">1+A136</f>
        <v>131</v>
      </c>
      <c r="B137" s="197" t="s">
        <v>194</v>
      </c>
      <c r="C137" s="738"/>
      <c r="D137" s="737"/>
      <c r="E137" s="736" t="s">
        <v>372</v>
      </c>
      <c r="F137" s="735" t="s">
        <v>65</v>
      </c>
      <c r="G137" s="733" t="s">
        <v>76</v>
      </c>
      <c r="H137" s="732"/>
      <c r="I137" s="723"/>
      <c r="J137" s="729"/>
      <c r="K137" s="377">
        <v>0</v>
      </c>
      <c r="L137" s="300">
        <v>0</v>
      </c>
      <c r="M137" s="300">
        <v>0</v>
      </c>
      <c r="N137" s="300">
        <v>37000</v>
      </c>
      <c r="O137" s="300">
        <v>0</v>
      </c>
      <c r="P137" s="300">
        <v>0</v>
      </c>
      <c r="Q137" s="383">
        <v>0</v>
      </c>
      <c r="R137" s="377">
        <v>0</v>
      </c>
      <c r="S137" s="300">
        <v>0</v>
      </c>
      <c r="T137" s="383">
        <v>0</v>
      </c>
      <c r="U137" s="383">
        <v>0</v>
      </c>
    </row>
    <row r="138" spans="1:21" ht="15.6" customHeight="1" thickBot="1" x14ac:dyDescent="0.3">
      <c r="A138" s="741">
        <f t="shared" si="2"/>
        <v>132</v>
      </c>
      <c r="B138" s="219" t="s">
        <v>194</v>
      </c>
      <c r="C138" s="451"/>
      <c r="D138" s="267"/>
      <c r="E138" s="452" t="s">
        <v>373</v>
      </c>
      <c r="F138" s="747" t="s">
        <v>65</v>
      </c>
      <c r="G138" s="453" t="s">
        <v>76</v>
      </c>
      <c r="H138" s="454" t="s">
        <v>192</v>
      </c>
      <c r="I138" s="748">
        <v>30000</v>
      </c>
      <c r="J138" s="749"/>
      <c r="K138" s="455">
        <v>0</v>
      </c>
      <c r="L138" s="750">
        <v>0</v>
      </c>
      <c r="M138" s="750">
        <v>0</v>
      </c>
      <c r="N138" s="750">
        <v>0</v>
      </c>
      <c r="O138" s="750">
        <v>60000</v>
      </c>
      <c r="P138" s="750">
        <v>0</v>
      </c>
      <c r="Q138" s="751">
        <f t="shared" ref="Q138" si="3">+P138*1.03</f>
        <v>0</v>
      </c>
      <c r="R138" s="490">
        <f t="shared" ref="R138" si="4">+Q138*1.03</f>
        <v>0</v>
      </c>
      <c r="S138" s="299">
        <f t="shared" ref="S138" si="5">+R138*1.03</f>
        <v>0</v>
      </c>
      <c r="T138" s="402">
        <f t="shared" ref="T138" si="6">+S138*1.03</f>
        <v>0</v>
      </c>
      <c r="U138" s="402">
        <f t="shared" ref="U138" si="7">+T138*1.03</f>
        <v>0</v>
      </c>
    </row>
    <row r="139" spans="1:21" s="179" customFormat="1" ht="15.6" customHeight="1" x14ac:dyDescent="0.25">
      <c r="A139" s="190">
        <f t="shared" si="2"/>
        <v>133</v>
      </c>
      <c r="B139" s="773" t="s">
        <v>186</v>
      </c>
      <c r="C139" s="771" t="s">
        <v>191</v>
      </c>
      <c r="D139" s="550"/>
      <c r="E139" s="768" t="s">
        <v>193</v>
      </c>
      <c r="F139" s="764" t="s">
        <v>65</v>
      </c>
      <c r="G139" s="763" t="s">
        <v>76</v>
      </c>
      <c r="H139" s="760" t="s">
        <v>192</v>
      </c>
      <c r="I139" s="755">
        <v>30000</v>
      </c>
      <c r="J139" s="756"/>
      <c r="K139" s="489">
        <v>90000</v>
      </c>
      <c r="L139" s="456">
        <v>90000</v>
      </c>
      <c r="M139" s="456">
        <f>+L139*1.03</f>
        <v>92700</v>
      </c>
      <c r="N139" s="456">
        <f t="shared" ref="N139" si="8">+M139*1.03</f>
        <v>95481</v>
      </c>
      <c r="O139" s="456">
        <f t="shared" ref="O139" si="9">+N139*1.03</f>
        <v>98345.430000000008</v>
      </c>
      <c r="P139" s="456">
        <f t="shared" ref="P139" si="10">+O139*1.03</f>
        <v>101295.79290000001</v>
      </c>
      <c r="Q139" s="457">
        <f t="shared" ref="Q139" si="11">+P139*1.03</f>
        <v>104334.66668700002</v>
      </c>
      <c r="R139" s="377">
        <f t="shared" ref="R139" si="12">+Q139*1.03</f>
        <v>107464.70668761003</v>
      </c>
      <c r="S139" s="300">
        <f t="shared" ref="S139" si="13">+R139*1.03</f>
        <v>110688.64788823834</v>
      </c>
      <c r="T139" s="383">
        <f t="shared" ref="T139" si="14">+S139*1.03</f>
        <v>114009.30732488549</v>
      </c>
      <c r="U139" s="383">
        <f t="shared" ref="U139" si="15">+T139*1.03</f>
        <v>117429.58654463205</v>
      </c>
    </row>
    <row r="140" spans="1:21" ht="15.6" customHeight="1" x14ac:dyDescent="0.25">
      <c r="A140" s="229">
        <f t="shared" si="2"/>
        <v>134</v>
      </c>
      <c r="B140" s="681" t="s">
        <v>186</v>
      </c>
      <c r="C140" s="772"/>
      <c r="D140" s="244"/>
      <c r="E140" s="769" t="s">
        <v>370</v>
      </c>
      <c r="F140" s="765" t="s">
        <v>65</v>
      </c>
      <c r="G140" s="734" t="s">
        <v>76</v>
      </c>
      <c r="H140" s="761"/>
      <c r="I140" s="724"/>
      <c r="J140" s="757"/>
      <c r="K140" s="490">
        <v>0</v>
      </c>
      <c r="L140" s="299">
        <v>25000</v>
      </c>
      <c r="M140" s="299">
        <v>0</v>
      </c>
      <c r="N140" s="299">
        <v>0</v>
      </c>
      <c r="O140" s="299">
        <v>0</v>
      </c>
      <c r="P140" s="299">
        <v>0</v>
      </c>
      <c r="Q140" s="402">
        <v>0</v>
      </c>
      <c r="R140" s="490"/>
      <c r="S140" s="299"/>
      <c r="T140" s="402"/>
      <c r="U140" s="402"/>
    </row>
    <row r="141" spans="1:21" s="179" customFormat="1" ht="15.6" customHeight="1" x14ac:dyDescent="0.25">
      <c r="A141" s="239">
        <f t="shared" si="2"/>
        <v>135</v>
      </c>
      <c r="B141" s="680" t="s">
        <v>186</v>
      </c>
      <c r="C141" s="196" t="s">
        <v>191</v>
      </c>
      <c r="D141" s="250"/>
      <c r="E141" s="736" t="s">
        <v>190</v>
      </c>
      <c r="F141" s="766" t="s">
        <v>65</v>
      </c>
      <c r="G141" s="733" t="s">
        <v>76</v>
      </c>
      <c r="H141" s="732" t="s">
        <v>189</v>
      </c>
      <c r="I141" s="752">
        <v>25000</v>
      </c>
      <c r="J141" s="758"/>
      <c r="K141" s="377">
        <v>0</v>
      </c>
      <c r="L141" s="300">
        <v>0</v>
      </c>
      <c r="M141" s="300">
        <v>0</v>
      </c>
      <c r="N141" s="300">
        <v>30000</v>
      </c>
      <c r="O141" s="297">
        <v>0</v>
      </c>
      <c r="P141" s="297">
        <v>27000</v>
      </c>
      <c r="Q141" s="296">
        <v>0</v>
      </c>
      <c r="R141" s="298">
        <v>0</v>
      </c>
      <c r="S141" s="297">
        <v>0</v>
      </c>
      <c r="T141" s="296">
        <v>0</v>
      </c>
      <c r="U141" s="296">
        <v>0</v>
      </c>
    </row>
    <row r="142" spans="1:21" ht="15.6" customHeight="1" x14ac:dyDescent="0.25">
      <c r="A142" s="229">
        <f t="shared" si="2"/>
        <v>136</v>
      </c>
      <c r="B142" s="681" t="s">
        <v>186</v>
      </c>
      <c r="C142" s="772"/>
      <c r="D142" s="770"/>
      <c r="E142" s="769" t="s">
        <v>188</v>
      </c>
      <c r="F142" s="767" t="s">
        <v>65</v>
      </c>
      <c r="G142" s="734" t="s">
        <v>76</v>
      </c>
      <c r="H142" s="762" t="s">
        <v>187</v>
      </c>
      <c r="I142" s="753">
        <v>100000</v>
      </c>
      <c r="J142" s="759"/>
      <c r="K142" s="490">
        <v>0</v>
      </c>
      <c r="L142" s="299">
        <v>25000</v>
      </c>
      <c r="M142" s="299">
        <v>0</v>
      </c>
      <c r="N142" s="299">
        <v>0</v>
      </c>
      <c r="O142" s="294">
        <v>0</v>
      </c>
      <c r="P142" s="294">
        <v>0</v>
      </c>
      <c r="Q142" s="293">
        <v>0</v>
      </c>
      <c r="R142" s="295">
        <v>0</v>
      </c>
      <c r="S142" s="294">
        <v>0</v>
      </c>
      <c r="T142" s="293">
        <v>0</v>
      </c>
      <c r="U142" s="293">
        <v>0</v>
      </c>
    </row>
    <row r="143" spans="1:21" s="179" customFormat="1" ht="15.6" customHeight="1" thickBot="1" x14ac:dyDescent="0.3">
      <c r="A143" s="239">
        <f t="shared" si="2"/>
        <v>137</v>
      </c>
      <c r="B143" s="774" t="s">
        <v>186</v>
      </c>
      <c r="C143" s="545">
        <v>2003</v>
      </c>
      <c r="D143" s="545"/>
      <c r="E143" s="546" t="s">
        <v>185</v>
      </c>
      <c r="F143" s="515" t="s">
        <v>65</v>
      </c>
      <c r="G143" s="783" t="s">
        <v>76</v>
      </c>
      <c r="H143" s="547" t="s">
        <v>184</v>
      </c>
      <c r="I143" s="775">
        <v>25000</v>
      </c>
      <c r="J143" s="776"/>
      <c r="K143" s="869">
        <v>0</v>
      </c>
      <c r="L143" s="784">
        <v>0</v>
      </c>
      <c r="M143" s="784">
        <v>0</v>
      </c>
      <c r="N143" s="784">
        <v>0</v>
      </c>
      <c r="O143" s="784">
        <v>0</v>
      </c>
      <c r="P143" s="784">
        <v>0</v>
      </c>
      <c r="Q143" s="870">
        <v>0</v>
      </c>
      <c r="R143" s="287">
        <v>0</v>
      </c>
      <c r="S143" s="286">
        <v>0</v>
      </c>
      <c r="T143" s="285">
        <v>0</v>
      </c>
      <c r="U143" s="285">
        <v>0</v>
      </c>
    </row>
    <row r="144" spans="1:21" ht="15.6" customHeight="1" x14ac:dyDescent="0.25">
      <c r="A144" s="229">
        <f t="shared" si="2"/>
        <v>138</v>
      </c>
      <c r="B144" s="679" t="s">
        <v>172</v>
      </c>
      <c r="C144" s="447">
        <v>2005</v>
      </c>
      <c r="D144" s="447" t="s">
        <v>408</v>
      </c>
      <c r="E144" s="259" t="s">
        <v>182</v>
      </c>
      <c r="F144" s="205" t="s">
        <v>65</v>
      </c>
      <c r="G144" s="461" t="s">
        <v>171</v>
      </c>
      <c r="H144" s="782" t="s">
        <v>181</v>
      </c>
      <c r="I144" s="778">
        <v>350000</v>
      </c>
      <c r="J144" s="779"/>
      <c r="K144" s="441">
        <v>70000</v>
      </c>
      <c r="L144" s="390">
        <v>70000</v>
      </c>
      <c r="M144" s="390">
        <v>0</v>
      </c>
      <c r="N144" s="390">
        <v>70000</v>
      </c>
      <c r="O144" s="390">
        <v>70000</v>
      </c>
      <c r="P144" s="390">
        <v>0</v>
      </c>
      <c r="Q144" s="440">
        <v>0</v>
      </c>
      <c r="R144" s="284">
        <v>0</v>
      </c>
      <c r="S144" s="270">
        <v>0</v>
      </c>
      <c r="T144" s="269">
        <v>0</v>
      </c>
      <c r="U144" s="269">
        <v>0</v>
      </c>
    </row>
    <row r="145" spans="1:21" s="179" customFormat="1" ht="15.6" customHeight="1" x14ac:dyDescent="0.25">
      <c r="A145" s="239">
        <f t="shared" si="2"/>
        <v>139</v>
      </c>
      <c r="B145" s="680" t="s">
        <v>172</v>
      </c>
      <c r="C145" s="235"/>
      <c r="D145" s="235" t="s">
        <v>409</v>
      </c>
      <c r="E145" s="236" t="s">
        <v>179</v>
      </c>
      <c r="F145" s="196" t="s">
        <v>92</v>
      </c>
      <c r="G145" s="292" t="s">
        <v>171</v>
      </c>
      <c r="H145" s="291" t="s">
        <v>178</v>
      </c>
      <c r="I145" s="754">
        <v>45000</v>
      </c>
      <c r="J145" s="780"/>
      <c r="K145" s="287">
        <v>0</v>
      </c>
      <c r="L145" s="286">
        <v>0</v>
      </c>
      <c r="M145" s="286">
        <v>45000</v>
      </c>
      <c r="N145" s="286">
        <v>0</v>
      </c>
      <c r="O145" s="286">
        <v>0</v>
      </c>
      <c r="P145" s="286">
        <v>0</v>
      </c>
      <c r="Q145" s="285">
        <v>0</v>
      </c>
      <c r="R145" s="287"/>
      <c r="S145" s="286"/>
      <c r="T145" s="285">
        <v>0</v>
      </c>
      <c r="U145" s="285">
        <v>0</v>
      </c>
    </row>
    <row r="146" spans="1:21" ht="15.6" customHeight="1" x14ac:dyDescent="0.25">
      <c r="A146" s="229">
        <f t="shared" si="2"/>
        <v>140</v>
      </c>
      <c r="B146" s="681" t="s">
        <v>172</v>
      </c>
      <c r="C146" s="225">
        <v>1999</v>
      </c>
      <c r="D146" s="225" t="s">
        <v>207</v>
      </c>
      <c r="E146" s="226" t="s">
        <v>333</v>
      </c>
      <c r="F146" s="193" t="s">
        <v>65</v>
      </c>
      <c r="G146" s="272" t="s">
        <v>171</v>
      </c>
      <c r="H146" s="290" t="s">
        <v>177</v>
      </c>
      <c r="I146" s="777">
        <v>120000</v>
      </c>
      <c r="J146" s="781"/>
      <c r="K146" s="171">
        <v>0</v>
      </c>
      <c r="L146" s="396">
        <v>120000</v>
      </c>
      <c r="M146" s="162">
        <v>0</v>
      </c>
      <c r="N146" s="162">
        <v>0</v>
      </c>
      <c r="O146" s="162">
        <v>0</v>
      </c>
      <c r="P146" s="270"/>
      <c r="Q146" s="269">
        <v>0</v>
      </c>
      <c r="R146" s="284">
        <v>0</v>
      </c>
      <c r="S146" s="270">
        <v>0</v>
      </c>
      <c r="T146" s="269">
        <v>0</v>
      </c>
      <c r="U146" s="269">
        <v>0</v>
      </c>
    </row>
    <row r="147" spans="1:21" s="179" customFormat="1" ht="15.6" customHeight="1" x14ac:dyDescent="0.25">
      <c r="A147" s="239">
        <f t="shared" si="2"/>
        <v>141</v>
      </c>
      <c r="B147" s="680" t="s">
        <v>172</v>
      </c>
      <c r="C147" s="235">
        <v>2005</v>
      </c>
      <c r="D147" s="235" t="s">
        <v>207</v>
      </c>
      <c r="E147" s="236" t="s">
        <v>334</v>
      </c>
      <c r="F147" s="196" t="s">
        <v>65</v>
      </c>
      <c r="G147" s="292" t="s">
        <v>171</v>
      </c>
      <c r="H147" s="291"/>
      <c r="I147" s="754"/>
      <c r="J147" s="780"/>
      <c r="K147" s="287">
        <v>0</v>
      </c>
      <c r="L147" s="286">
        <v>0</v>
      </c>
      <c r="M147" s="286">
        <v>0</v>
      </c>
      <c r="N147" s="286">
        <v>0</v>
      </c>
      <c r="O147" s="286">
        <v>0</v>
      </c>
      <c r="P147" s="286">
        <v>120000</v>
      </c>
      <c r="Q147" s="285"/>
      <c r="R147" s="287"/>
      <c r="S147" s="286"/>
      <c r="T147" s="285"/>
      <c r="U147" s="285"/>
    </row>
    <row r="148" spans="1:21" ht="15.6" customHeight="1" x14ac:dyDescent="0.25">
      <c r="A148" s="229">
        <f t="shared" si="2"/>
        <v>142</v>
      </c>
      <c r="B148" s="681" t="s">
        <v>172</v>
      </c>
      <c r="C148" s="225">
        <v>2003</v>
      </c>
      <c r="D148" s="225" t="s">
        <v>207</v>
      </c>
      <c r="E148" s="226" t="s">
        <v>176</v>
      </c>
      <c r="F148" s="193" t="s">
        <v>65</v>
      </c>
      <c r="G148" s="272" t="s">
        <v>171</v>
      </c>
      <c r="H148" s="290" t="s">
        <v>175</v>
      </c>
      <c r="I148" s="777">
        <v>25000</v>
      </c>
      <c r="J148" s="781"/>
      <c r="K148" s="284">
        <v>0</v>
      </c>
      <c r="L148" s="270">
        <v>0</v>
      </c>
      <c r="M148" s="270">
        <v>0</v>
      </c>
      <c r="N148" s="270">
        <v>25000</v>
      </c>
      <c r="O148" s="270">
        <v>0</v>
      </c>
      <c r="P148" s="270">
        <v>0</v>
      </c>
      <c r="Q148" s="269">
        <v>0</v>
      </c>
      <c r="R148" s="284">
        <v>0</v>
      </c>
      <c r="S148" s="270">
        <v>0</v>
      </c>
      <c r="T148" s="269">
        <v>0</v>
      </c>
      <c r="U148" s="269">
        <v>0</v>
      </c>
    </row>
    <row r="149" spans="1:21" s="179" customFormat="1" ht="15.6" customHeight="1" x14ac:dyDescent="0.25">
      <c r="A149" s="239">
        <f t="shared" si="2"/>
        <v>143</v>
      </c>
      <c r="B149" s="680" t="s">
        <v>172</v>
      </c>
      <c r="C149" s="235">
        <v>2005</v>
      </c>
      <c r="D149" s="235" t="s">
        <v>199</v>
      </c>
      <c r="E149" s="236" t="s">
        <v>335</v>
      </c>
      <c r="F149" s="196" t="s">
        <v>65</v>
      </c>
      <c r="G149" s="292" t="s">
        <v>171</v>
      </c>
      <c r="H149" s="291" t="s">
        <v>174</v>
      </c>
      <c r="I149" s="754">
        <v>250000</v>
      </c>
      <c r="J149" s="780"/>
      <c r="K149" s="287">
        <v>0</v>
      </c>
      <c r="L149" s="286">
        <v>0</v>
      </c>
      <c r="M149" s="286">
        <v>250000</v>
      </c>
      <c r="N149" s="286">
        <v>0</v>
      </c>
      <c r="O149" s="286">
        <v>0</v>
      </c>
      <c r="P149" s="286">
        <v>0</v>
      </c>
      <c r="Q149" s="285">
        <v>0</v>
      </c>
      <c r="R149" s="287">
        <v>0</v>
      </c>
      <c r="S149" s="286">
        <v>0</v>
      </c>
      <c r="T149" s="285">
        <v>0</v>
      </c>
      <c r="U149" s="285">
        <v>0</v>
      </c>
    </row>
    <row r="150" spans="1:21" ht="15.6" customHeight="1" x14ac:dyDescent="0.25">
      <c r="A150" s="229">
        <f t="shared" si="2"/>
        <v>144</v>
      </c>
      <c r="B150" s="681" t="s">
        <v>172</v>
      </c>
      <c r="C150" s="225">
        <v>2013</v>
      </c>
      <c r="D150" s="225" t="s">
        <v>199</v>
      </c>
      <c r="E150" s="226" t="s">
        <v>335</v>
      </c>
      <c r="F150" s="193" t="s">
        <v>65</v>
      </c>
      <c r="G150" s="272" t="s">
        <v>171</v>
      </c>
      <c r="H150" s="290"/>
      <c r="I150" s="777"/>
      <c r="J150" s="781"/>
      <c r="K150" s="284">
        <v>0</v>
      </c>
      <c r="L150" s="270">
        <v>0</v>
      </c>
      <c r="M150" s="270">
        <v>0</v>
      </c>
      <c r="N150" s="270">
        <v>0</v>
      </c>
      <c r="O150" s="270">
        <v>0</v>
      </c>
      <c r="P150" s="270">
        <v>0</v>
      </c>
      <c r="Q150" s="269"/>
      <c r="R150" s="284"/>
      <c r="S150" s="270">
        <v>300000</v>
      </c>
      <c r="T150" s="269"/>
      <c r="U150" s="269"/>
    </row>
    <row r="151" spans="1:21" ht="15.6" customHeight="1" x14ac:dyDescent="0.25">
      <c r="A151" s="239">
        <f t="shared" si="2"/>
        <v>145</v>
      </c>
      <c r="B151" s="680" t="s">
        <v>172</v>
      </c>
      <c r="C151" s="235">
        <v>2005</v>
      </c>
      <c r="D151" s="235" t="s">
        <v>207</v>
      </c>
      <c r="E151" s="236" t="s">
        <v>336</v>
      </c>
      <c r="F151" s="196" t="s">
        <v>65</v>
      </c>
      <c r="G151" s="292" t="s">
        <v>171</v>
      </c>
      <c r="H151" s="291" t="s">
        <v>173</v>
      </c>
      <c r="I151" s="754">
        <v>32000</v>
      </c>
      <c r="J151" s="780"/>
      <c r="K151" s="287">
        <v>0</v>
      </c>
      <c r="L151" s="286">
        <v>0</v>
      </c>
      <c r="M151" s="286">
        <v>0</v>
      </c>
      <c r="N151" s="286">
        <v>35000</v>
      </c>
      <c r="O151" s="286">
        <v>0</v>
      </c>
      <c r="P151" s="286">
        <v>0</v>
      </c>
      <c r="Q151" s="285">
        <v>0</v>
      </c>
      <c r="R151" s="284">
        <v>0</v>
      </c>
      <c r="S151" s="270">
        <v>0</v>
      </c>
      <c r="T151" s="269"/>
      <c r="U151" s="269"/>
    </row>
    <row r="152" spans="1:21" ht="15.6" customHeight="1" x14ac:dyDescent="0.25">
      <c r="A152" s="229">
        <f t="shared" si="2"/>
        <v>146</v>
      </c>
      <c r="B152" s="681" t="s">
        <v>172</v>
      </c>
      <c r="C152" s="225">
        <v>2012</v>
      </c>
      <c r="D152" s="225" t="s">
        <v>207</v>
      </c>
      <c r="E152" s="226" t="s">
        <v>336</v>
      </c>
      <c r="F152" s="193" t="s">
        <v>65</v>
      </c>
      <c r="G152" s="272" t="s">
        <v>171</v>
      </c>
      <c r="H152" s="290"/>
      <c r="I152" s="777"/>
      <c r="J152" s="781"/>
      <c r="K152" s="171">
        <v>0</v>
      </c>
      <c r="L152" s="162">
        <v>0</v>
      </c>
      <c r="M152" s="270">
        <v>0</v>
      </c>
      <c r="N152" s="270">
        <v>0</v>
      </c>
      <c r="O152" s="270">
        <v>0</v>
      </c>
      <c r="P152" s="270">
        <v>0</v>
      </c>
      <c r="Q152" s="269"/>
      <c r="R152" s="284"/>
      <c r="S152" s="270"/>
      <c r="T152" s="269">
        <v>40000</v>
      </c>
      <c r="U152" s="269"/>
    </row>
    <row r="153" spans="1:21" s="179" customFormat="1" ht="15.6" customHeight="1" x14ac:dyDescent="0.25">
      <c r="A153" s="239">
        <f t="shared" si="2"/>
        <v>147</v>
      </c>
      <c r="B153" s="680" t="s">
        <v>172</v>
      </c>
      <c r="C153" s="235">
        <v>2010</v>
      </c>
      <c r="D153" s="235" t="s">
        <v>183</v>
      </c>
      <c r="E153" s="236" t="s">
        <v>337</v>
      </c>
      <c r="F153" s="196" t="s">
        <v>65</v>
      </c>
      <c r="G153" s="292" t="s">
        <v>171</v>
      </c>
      <c r="H153" s="291"/>
      <c r="I153" s="754"/>
      <c r="J153" s="780"/>
      <c r="K153" s="287">
        <v>0</v>
      </c>
      <c r="L153" s="286">
        <v>0</v>
      </c>
      <c r="M153" s="286">
        <v>0</v>
      </c>
      <c r="N153" s="286">
        <v>35000</v>
      </c>
      <c r="O153" s="286">
        <v>0</v>
      </c>
      <c r="P153" s="286"/>
      <c r="Q153" s="285"/>
      <c r="R153" s="287"/>
      <c r="S153" s="286"/>
      <c r="T153" s="285"/>
      <c r="U153" s="285"/>
    </row>
    <row r="154" spans="1:21" s="179" customFormat="1" ht="15.6" customHeight="1" x14ac:dyDescent="0.25">
      <c r="A154" s="229">
        <f t="shared" si="2"/>
        <v>148</v>
      </c>
      <c r="B154" s="681" t="s">
        <v>172</v>
      </c>
      <c r="C154" s="225">
        <v>2016</v>
      </c>
      <c r="D154" s="225" t="s">
        <v>183</v>
      </c>
      <c r="E154" s="226" t="s">
        <v>337</v>
      </c>
      <c r="F154" s="193" t="s">
        <v>65</v>
      </c>
      <c r="G154" s="272" t="s">
        <v>171</v>
      </c>
      <c r="H154" s="290" t="s">
        <v>158</v>
      </c>
      <c r="I154" s="777">
        <v>35000</v>
      </c>
      <c r="J154" s="781"/>
      <c r="K154" s="284">
        <v>0</v>
      </c>
      <c r="L154" s="270">
        <v>0</v>
      </c>
      <c r="M154" s="270">
        <v>0</v>
      </c>
      <c r="N154" s="270">
        <v>0</v>
      </c>
      <c r="O154" s="270">
        <v>0</v>
      </c>
      <c r="P154" s="270">
        <v>0</v>
      </c>
      <c r="Q154" s="269">
        <v>0</v>
      </c>
      <c r="R154" s="287">
        <v>0</v>
      </c>
      <c r="S154" s="286">
        <v>0</v>
      </c>
      <c r="T154" s="285">
        <v>40000</v>
      </c>
      <c r="U154" s="285"/>
    </row>
    <row r="155" spans="1:21" s="179" customFormat="1" ht="15.6" customHeight="1" thickBot="1" x14ac:dyDescent="0.3">
      <c r="A155" s="239">
        <f t="shared" si="2"/>
        <v>149</v>
      </c>
      <c r="B155" s="774" t="s">
        <v>172</v>
      </c>
      <c r="C155" s="545"/>
      <c r="D155" s="545" t="s">
        <v>183</v>
      </c>
      <c r="E155" s="546" t="s">
        <v>220</v>
      </c>
      <c r="F155" s="515" t="s">
        <v>92</v>
      </c>
      <c r="G155" s="783" t="s">
        <v>76</v>
      </c>
      <c r="H155" s="547" t="s">
        <v>158</v>
      </c>
      <c r="I155" s="775">
        <v>35000</v>
      </c>
      <c r="J155" s="776"/>
      <c r="K155" s="516">
        <v>0</v>
      </c>
      <c r="L155" s="784">
        <v>12000</v>
      </c>
      <c r="M155" s="517">
        <v>0</v>
      </c>
      <c r="N155" s="517">
        <v>0</v>
      </c>
      <c r="O155" s="517">
        <v>0</v>
      </c>
      <c r="P155" s="517">
        <v>0</v>
      </c>
      <c r="Q155" s="518">
        <v>0</v>
      </c>
      <c r="R155" s="287">
        <v>0</v>
      </c>
      <c r="S155" s="286">
        <v>0</v>
      </c>
      <c r="T155" s="285">
        <v>40000</v>
      </c>
      <c r="U155" s="285"/>
    </row>
    <row r="156" spans="1:21" ht="15.6" customHeight="1" x14ac:dyDescent="0.25">
      <c r="A156" s="229">
        <f t="shared" si="2"/>
        <v>150</v>
      </c>
      <c r="B156" s="682" t="s">
        <v>170</v>
      </c>
      <c r="C156" s="205"/>
      <c r="D156" s="205"/>
      <c r="E156" s="792" t="s">
        <v>169</v>
      </c>
      <c r="F156" s="205" t="s">
        <v>65</v>
      </c>
      <c r="G156" s="461" t="s">
        <v>166</v>
      </c>
      <c r="H156" s="459"/>
      <c r="I156" s="789"/>
      <c r="J156" s="679"/>
      <c r="K156" s="441">
        <v>35000</v>
      </c>
      <c r="L156" s="390">
        <v>0</v>
      </c>
      <c r="M156" s="390">
        <v>0</v>
      </c>
      <c r="N156" s="390">
        <v>0</v>
      </c>
      <c r="O156" s="390">
        <v>0</v>
      </c>
      <c r="P156" s="390">
        <v>0</v>
      </c>
      <c r="Q156" s="440">
        <v>0</v>
      </c>
      <c r="R156" s="284">
        <v>0</v>
      </c>
      <c r="S156" s="270">
        <v>0</v>
      </c>
      <c r="T156" s="269">
        <v>0</v>
      </c>
      <c r="U156" s="269">
        <v>0</v>
      </c>
    </row>
    <row r="157" spans="1:21" s="179" customFormat="1" ht="15.6" customHeight="1" x14ac:dyDescent="0.55000000000000004">
      <c r="A157" s="239">
        <f t="shared" si="2"/>
        <v>151</v>
      </c>
      <c r="B157" s="683" t="s">
        <v>170</v>
      </c>
      <c r="C157" s="196"/>
      <c r="D157" s="196"/>
      <c r="E157" s="793" t="s">
        <v>357</v>
      </c>
      <c r="F157" s="196" t="s">
        <v>65</v>
      </c>
      <c r="G157" s="292" t="s">
        <v>166</v>
      </c>
      <c r="H157" s="460"/>
      <c r="I157" s="788"/>
      <c r="J157" s="680"/>
      <c r="K157" s="287">
        <v>10000</v>
      </c>
      <c r="L157" s="286">
        <v>0</v>
      </c>
      <c r="M157" s="286">
        <v>0</v>
      </c>
      <c r="N157" s="286">
        <v>0</v>
      </c>
      <c r="O157" s="286">
        <v>0</v>
      </c>
      <c r="P157" s="286">
        <v>0</v>
      </c>
      <c r="Q157" s="285">
        <v>0</v>
      </c>
      <c r="R157" s="597"/>
      <c r="S157" s="394"/>
      <c r="T157" s="395"/>
      <c r="U157" s="395"/>
    </row>
    <row r="158" spans="1:21" s="179" customFormat="1" ht="15.6" customHeight="1" x14ac:dyDescent="0.55000000000000004">
      <c r="A158" s="229">
        <f t="shared" si="2"/>
        <v>152</v>
      </c>
      <c r="B158" s="684" t="s">
        <v>170</v>
      </c>
      <c r="C158" s="193"/>
      <c r="D158" s="193"/>
      <c r="E158" s="273" t="s">
        <v>368</v>
      </c>
      <c r="F158" s="193" t="s">
        <v>65</v>
      </c>
      <c r="G158" s="272" t="s">
        <v>166</v>
      </c>
      <c r="H158" s="271"/>
      <c r="I158" s="787"/>
      <c r="J158" s="681"/>
      <c r="K158" s="284">
        <v>0</v>
      </c>
      <c r="L158" s="270">
        <v>71310.89</v>
      </c>
      <c r="M158" s="270">
        <v>0</v>
      </c>
      <c r="N158" s="270">
        <v>0</v>
      </c>
      <c r="O158" s="270">
        <v>0</v>
      </c>
      <c r="P158" s="270">
        <v>0</v>
      </c>
      <c r="Q158" s="269">
        <v>0</v>
      </c>
      <c r="R158" s="597"/>
      <c r="S158" s="394"/>
      <c r="T158" s="395"/>
      <c r="U158" s="395"/>
    </row>
    <row r="159" spans="1:21" s="179" customFormat="1" ht="15.6" customHeight="1" thickBot="1" x14ac:dyDescent="0.6">
      <c r="A159" s="239">
        <f t="shared" si="2"/>
        <v>153</v>
      </c>
      <c r="B159" s="683" t="s">
        <v>168</v>
      </c>
      <c r="C159" s="196"/>
      <c r="D159" s="196"/>
      <c r="E159" s="793" t="s">
        <v>369</v>
      </c>
      <c r="F159" s="196" t="s">
        <v>65</v>
      </c>
      <c r="G159" s="733" t="s">
        <v>76</v>
      </c>
      <c r="H159" s="791" t="s">
        <v>187</v>
      </c>
      <c r="I159" s="723">
        <v>100000</v>
      </c>
      <c r="J159" s="729"/>
      <c r="K159" s="377">
        <v>0</v>
      </c>
      <c r="L159" s="608">
        <v>50000</v>
      </c>
      <c r="M159" s="300">
        <v>0</v>
      </c>
      <c r="N159" s="300">
        <v>0</v>
      </c>
      <c r="O159" s="300">
        <v>0</v>
      </c>
      <c r="P159" s="300">
        <v>0</v>
      </c>
      <c r="Q159" s="383">
        <v>0</v>
      </c>
      <c r="R159" s="491">
        <v>0</v>
      </c>
      <c r="S159" s="394"/>
      <c r="T159" s="395"/>
      <c r="U159" s="395"/>
    </row>
    <row r="160" spans="1:21" ht="15.6" customHeight="1" thickBot="1" x14ac:dyDescent="0.6">
      <c r="A160" s="229">
        <f t="shared" si="2"/>
        <v>154</v>
      </c>
      <c r="B160" s="740" t="s">
        <v>168</v>
      </c>
      <c r="C160" s="217"/>
      <c r="D160" s="217"/>
      <c r="E160" s="794" t="s">
        <v>167</v>
      </c>
      <c r="F160" s="217" t="s">
        <v>65</v>
      </c>
      <c r="G160" s="462" t="s">
        <v>166</v>
      </c>
      <c r="H160" s="391"/>
      <c r="I160" s="790">
        <v>10000</v>
      </c>
      <c r="J160" s="739"/>
      <c r="K160" s="458">
        <v>0</v>
      </c>
      <c r="L160" s="392">
        <v>0</v>
      </c>
      <c r="M160" s="392">
        <v>0</v>
      </c>
      <c r="N160" s="392">
        <v>10000</v>
      </c>
      <c r="O160" s="392">
        <v>0</v>
      </c>
      <c r="P160" s="392">
        <v>0</v>
      </c>
      <c r="Q160" s="392">
        <v>0</v>
      </c>
      <c r="R160" s="284">
        <v>0</v>
      </c>
      <c r="S160" s="270">
        <v>0</v>
      </c>
      <c r="T160" s="269">
        <v>0</v>
      </c>
      <c r="U160" s="269">
        <v>0</v>
      </c>
    </row>
    <row r="161" spans="1:26" ht="15.6" customHeight="1" x14ac:dyDescent="0.25">
      <c r="A161" s="785"/>
      <c r="B161" s="281"/>
      <c r="C161" s="280"/>
      <c r="D161" s="280"/>
      <c r="E161" s="279"/>
      <c r="F161" s="278"/>
      <c r="G161" s="277"/>
      <c r="H161" s="276"/>
      <c r="I161" s="371"/>
      <c r="J161" s="578"/>
      <c r="K161" s="786"/>
      <c r="L161" s="786"/>
      <c r="M161" s="786"/>
      <c r="N161" s="786"/>
      <c r="O161" s="786"/>
      <c r="P161" s="786"/>
      <c r="Q161" s="619"/>
      <c r="R161" s="171"/>
      <c r="S161" s="162"/>
      <c r="T161" s="170"/>
      <c r="U161" s="170"/>
      <c r="W161" s="208"/>
      <c r="X161" s="208"/>
      <c r="Y161" s="208"/>
      <c r="Z161" s="208"/>
    </row>
    <row r="162" spans="1:26" ht="15.6" customHeight="1" x14ac:dyDescent="0.25">
      <c r="A162" s="274"/>
      <c r="B162" s="194"/>
      <c r="C162" s="225"/>
      <c r="D162" s="225"/>
      <c r="E162" s="226"/>
      <c r="F162" s="193"/>
      <c r="G162" s="272"/>
      <c r="H162" s="275"/>
      <c r="I162" s="372"/>
      <c r="J162" s="579"/>
      <c r="K162" s="162"/>
      <c r="L162" s="162"/>
      <c r="M162" s="162"/>
      <c r="N162" s="162"/>
      <c r="O162" s="162"/>
      <c r="P162" s="162"/>
      <c r="Q162" s="422"/>
      <c r="R162" s="171"/>
      <c r="S162" s="162"/>
      <c r="T162" s="170"/>
      <c r="U162" s="170"/>
      <c r="W162" s="208"/>
      <c r="X162" s="208"/>
      <c r="Y162" s="208"/>
      <c r="Z162" s="208"/>
    </row>
    <row r="163" spans="1:26" ht="15.6" customHeight="1" x14ac:dyDescent="0.25">
      <c r="A163" s="274"/>
      <c r="B163" s="194"/>
      <c r="C163" s="193"/>
      <c r="D163" s="193"/>
      <c r="E163" s="273"/>
      <c r="F163" s="193"/>
      <c r="G163" s="272"/>
      <c r="H163" s="271"/>
      <c r="I163" s="482"/>
      <c r="J163" s="435"/>
      <c r="K163" s="270"/>
      <c r="L163" s="270"/>
      <c r="M163" s="270"/>
      <c r="N163" s="270"/>
      <c r="O163" s="270"/>
      <c r="P163" s="270"/>
      <c r="Q163" s="422"/>
      <c r="R163" s="284"/>
      <c r="S163" s="270"/>
      <c r="T163" s="269"/>
      <c r="U163" s="269"/>
      <c r="V163" s="208"/>
      <c r="W163" s="208"/>
      <c r="X163" s="208"/>
      <c r="Y163" s="208"/>
      <c r="Z163" s="208"/>
    </row>
    <row r="164" spans="1:26" ht="15.6" customHeight="1" thickBot="1" x14ac:dyDescent="0.3">
      <c r="A164" s="268" t="s">
        <v>80</v>
      </c>
      <c r="B164" s="219"/>
      <c r="C164" s="217"/>
      <c r="D164" s="218"/>
      <c r="E164" s="620"/>
      <c r="F164" s="217"/>
      <c r="G164" s="558"/>
      <c r="H164" s="391"/>
      <c r="I164" s="481"/>
      <c r="J164" s="621"/>
      <c r="K164" s="622">
        <f t="shared" ref="K164:U164" si="16">SUM(K7:K160)</f>
        <v>1510000</v>
      </c>
      <c r="L164" s="622">
        <f t="shared" si="16"/>
        <v>2056185.89</v>
      </c>
      <c r="M164" s="622">
        <f t="shared" si="16"/>
        <v>1636700</v>
      </c>
      <c r="N164" s="622">
        <f t="shared" si="16"/>
        <v>1370481</v>
      </c>
      <c r="O164" s="622">
        <f t="shared" si="16"/>
        <v>1313845.43</v>
      </c>
      <c r="P164" s="622">
        <f t="shared" si="16"/>
        <v>2121795.7928999998</v>
      </c>
      <c r="Q164" s="623">
        <f t="shared" si="16"/>
        <v>901334.66668700008</v>
      </c>
      <c r="R164" s="592">
        <f t="shared" si="16"/>
        <v>1503424.7066876101</v>
      </c>
      <c r="S164" s="398">
        <f t="shared" si="16"/>
        <v>2136688.6478882385</v>
      </c>
      <c r="T164" s="403">
        <f t="shared" si="16"/>
        <v>1671009.3073248854</v>
      </c>
      <c r="U164" s="403">
        <f t="shared" si="16"/>
        <v>1254429.586544632</v>
      </c>
      <c r="V164" s="208"/>
      <c r="W164" s="208"/>
      <c r="X164" s="208"/>
      <c r="Y164" s="208"/>
      <c r="Z164" s="208"/>
    </row>
    <row r="165" spans="1:26" ht="15.6" customHeight="1" x14ac:dyDescent="0.25">
      <c r="A165" s="266"/>
      <c r="B165" s="265"/>
      <c r="C165" s="263"/>
      <c r="D165" s="14"/>
      <c r="E165" s="264"/>
      <c r="F165" s="263"/>
      <c r="G165" s="262"/>
      <c r="H165" s="261"/>
      <c r="I165" s="480"/>
      <c r="J165" s="521"/>
      <c r="K165" s="595"/>
      <c r="L165" s="595"/>
      <c r="M165" s="595"/>
      <c r="N165" s="595"/>
      <c r="O165" s="595"/>
      <c r="P165" s="595"/>
      <c r="Q165" s="426"/>
      <c r="R165" s="398"/>
      <c r="S165" s="398"/>
      <c r="T165" s="403"/>
      <c r="U165" s="403"/>
      <c r="V165" s="208"/>
      <c r="W165" s="208"/>
      <c r="X165" s="208"/>
      <c r="Y165" s="208"/>
      <c r="Z165" s="208"/>
    </row>
    <row r="166" spans="1:26" ht="15.6" customHeight="1" thickBot="1" x14ac:dyDescent="0.3">
      <c r="A166" s="266"/>
      <c r="B166" s="265"/>
      <c r="C166" s="263"/>
      <c r="D166" s="14"/>
      <c r="E166" s="264"/>
      <c r="F166" s="263"/>
      <c r="G166" s="262"/>
      <c r="H166" s="261"/>
      <c r="I166" s="480"/>
      <c r="J166" s="521"/>
      <c r="K166" s="595"/>
      <c r="L166" s="595"/>
      <c r="M166" s="595"/>
      <c r="N166" s="595"/>
      <c r="O166" s="595"/>
      <c r="P166" s="595"/>
      <c r="Q166" s="624"/>
      <c r="R166" s="398"/>
      <c r="S166" s="398"/>
      <c r="T166" s="403"/>
      <c r="U166" s="403"/>
      <c r="V166" s="208"/>
      <c r="W166" s="208"/>
      <c r="X166" s="208"/>
      <c r="Y166" s="208"/>
      <c r="Z166" s="208"/>
    </row>
    <row r="167" spans="1:26" ht="15.6" customHeight="1" x14ac:dyDescent="0.25">
      <c r="A167" s="207">
        <v>1</v>
      </c>
      <c r="B167" s="206" t="s">
        <v>156</v>
      </c>
      <c r="C167" s="205">
        <v>2017</v>
      </c>
      <c r="D167" s="260" t="s">
        <v>389</v>
      </c>
      <c r="E167" s="259" t="s">
        <v>315</v>
      </c>
      <c r="F167" s="205" t="s">
        <v>65</v>
      </c>
      <c r="G167" s="258" t="s">
        <v>155</v>
      </c>
      <c r="H167" s="257"/>
      <c r="I167" s="373">
        <v>25000</v>
      </c>
      <c r="J167" s="580"/>
      <c r="K167" s="628">
        <v>25000</v>
      </c>
      <c r="L167" s="529">
        <v>25000</v>
      </c>
      <c r="M167" s="529">
        <v>25000</v>
      </c>
      <c r="N167" s="529">
        <v>25000</v>
      </c>
      <c r="O167" s="529">
        <v>25000</v>
      </c>
      <c r="P167" s="529">
        <v>25000</v>
      </c>
      <c r="Q167" s="629">
        <v>25000</v>
      </c>
      <c r="R167" s="255">
        <v>25000</v>
      </c>
      <c r="S167" s="222">
        <v>25000</v>
      </c>
      <c r="T167" s="221">
        <v>25000</v>
      </c>
      <c r="U167" s="221">
        <v>25000</v>
      </c>
      <c r="V167" s="208"/>
      <c r="W167" s="208"/>
      <c r="X167" s="208"/>
      <c r="Y167" s="208"/>
      <c r="Z167" s="208"/>
    </row>
    <row r="168" spans="1:26" s="179" customFormat="1" ht="15.6" customHeight="1" x14ac:dyDescent="0.25">
      <c r="A168" s="239">
        <f>+A167+1</f>
        <v>2</v>
      </c>
      <c r="B168" s="197" t="s">
        <v>156</v>
      </c>
      <c r="C168" s="196"/>
      <c r="D168" s="250"/>
      <c r="E168" s="236"/>
      <c r="F168" s="235"/>
      <c r="G168" s="248"/>
      <c r="H168" s="252"/>
      <c r="I168" s="374"/>
      <c r="J168" s="581"/>
      <c r="K168" s="385"/>
      <c r="L168" s="232"/>
      <c r="M168" s="232"/>
      <c r="N168" s="232"/>
      <c r="O168" s="232"/>
      <c r="P168" s="232"/>
      <c r="Q168" s="231"/>
      <c r="R168" s="256"/>
      <c r="S168" s="232"/>
      <c r="T168" s="231"/>
      <c r="U168" s="231"/>
      <c r="V168" s="230"/>
      <c r="W168" s="230"/>
      <c r="X168" s="230"/>
      <c r="Y168" s="230"/>
      <c r="Z168" s="230"/>
    </row>
    <row r="169" spans="1:26" ht="15.6" customHeight="1" x14ac:dyDescent="0.25">
      <c r="A169" s="229">
        <f>1+A168</f>
        <v>3</v>
      </c>
      <c r="B169" s="194" t="s">
        <v>156</v>
      </c>
      <c r="C169" s="193">
        <v>1996</v>
      </c>
      <c r="D169" s="244">
        <v>10</v>
      </c>
      <c r="E169" s="226" t="s">
        <v>314</v>
      </c>
      <c r="F169" s="225" t="s">
        <v>65</v>
      </c>
      <c r="G169" s="242" t="s">
        <v>155</v>
      </c>
      <c r="H169" s="254"/>
      <c r="I169" s="375"/>
      <c r="J169" s="582"/>
      <c r="K169" s="384">
        <v>98000</v>
      </c>
      <c r="L169" s="222"/>
      <c r="M169" s="222"/>
      <c r="N169" s="222"/>
      <c r="O169" s="222"/>
      <c r="P169" s="222"/>
      <c r="Q169" s="221"/>
      <c r="R169" s="255"/>
      <c r="S169" s="222"/>
      <c r="T169" s="221"/>
      <c r="U169" s="221"/>
      <c r="V169" s="208"/>
      <c r="W169" s="208"/>
      <c r="X169" s="208"/>
      <c r="Y169" s="208"/>
      <c r="Z169" s="208"/>
    </row>
    <row r="170" spans="1:26" s="179" customFormat="1" ht="15.6" customHeight="1" x14ac:dyDescent="0.25">
      <c r="A170" s="239">
        <f>+A169+1</f>
        <v>4</v>
      </c>
      <c r="B170" s="197" t="s">
        <v>156</v>
      </c>
      <c r="C170" s="196"/>
      <c r="D170" s="250"/>
      <c r="E170" s="236"/>
      <c r="F170" s="235"/>
      <c r="G170" s="248"/>
      <c r="H170" s="252"/>
      <c r="I170" s="374"/>
      <c r="J170" s="581"/>
      <c r="K170" s="385"/>
      <c r="L170" s="181"/>
      <c r="M170" s="232"/>
      <c r="N170" s="232"/>
      <c r="O170" s="232"/>
      <c r="P170" s="232"/>
      <c r="Q170" s="231"/>
      <c r="R170" s="256"/>
      <c r="S170" s="232"/>
      <c r="T170" s="231"/>
      <c r="U170" s="231"/>
      <c r="V170" s="230"/>
      <c r="W170" s="230"/>
      <c r="X170" s="230"/>
      <c r="Y170" s="230"/>
      <c r="Z170" s="230"/>
    </row>
    <row r="171" spans="1:26" ht="15.6" customHeight="1" x14ac:dyDescent="0.25">
      <c r="A171" s="229">
        <f>1+A170</f>
        <v>5</v>
      </c>
      <c r="B171" s="194" t="s">
        <v>156</v>
      </c>
      <c r="C171" s="193">
        <v>2012</v>
      </c>
      <c r="D171" s="244">
        <v>5</v>
      </c>
      <c r="E171" s="226" t="s">
        <v>390</v>
      </c>
      <c r="F171" s="225" t="s">
        <v>65</v>
      </c>
      <c r="G171" s="242" t="s">
        <v>155</v>
      </c>
      <c r="H171" s="254" t="s">
        <v>165</v>
      </c>
      <c r="I171" s="375">
        <v>40000</v>
      </c>
      <c r="J171" s="582"/>
      <c r="K171" s="384">
        <v>40000</v>
      </c>
      <c r="L171" s="222"/>
      <c r="M171" s="222"/>
      <c r="N171" s="222"/>
      <c r="O171" s="222"/>
      <c r="P171" s="222">
        <v>45000</v>
      </c>
      <c r="Q171" s="221"/>
      <c r="R171" s="255"/>
      <c r="S171" s="222"/>
      <c r="T171" s="221"/>
      <c r="U171" s="221">
        <v>50000</v>
      </c>
      <c r="V171" s="208"/>
      <c r="W171" s="208"/>
      <c r="X171" s="208"/>
      <c r="Y171" s="208"/>
      <c r="Z171" s="208"/>
    </row>
    <row r="172" spans="1:26" s="179" customFormat="1" ht="15.6" customHeight="1" x14ac:dyDescent="0.25">
      <c r="A172" s="239">
        <f>+A171+1</f>
        <v>6</v>
      </c>
      <c r="B172" s="197" t="s">
        <v>156</v>
      </c>
      <c r="C172" s="196">
        <v>2016</v>
      </c>
      <c r="D172" s="250">
        <v>20</v>
      </c>
      <c r="E172" s="236" t="s">
        <v>164</v>
      </c>
      <c r="F172" s="196" t="s">
        <v>163</v>
      </c>
      <c r="G172" s="248" t="s">
        <v>155</v>
      </c>
      <c r="H172" s="233" t="s">
        <v>161</v>
      </c>
      <c r="I172" s="374">
        <v>75000</v>
      </c>
      <c r="J172" s="581"/>
      <c r="K172" s="385"/>
      <c r="L172" s="232"/>
      <c r="M172" s="232"/>
      <c r="N172" s="232"/>
      <c r="O172" s="232"/>
      <c r="P172" s="232"/>
      <c r="Q172" s="180"/>
      <c r="R172" s="182"/>
      <c r="S172" s="181"/>
      <c r="T172" s="180"/>
      <c r="U172" s="180"/>
      <c r="V172" s="230"/>
      <c r="W172" s="230"/>
      <c r="X172" s="230"/>
      <c r="Y172" s="230"/>
      <c r="Z172" s="230"/>
    </row>
    <row r="173" spans="1:26" ht="15.6" customHeight="1" x14ac:dyDescent="0.25">
      <c r="A173" s="229">
        <f>1+A172</f>
        <v>7</v>
      </c>
      <c r="B173" s="194" t="s">
        <v>156</v>
      </c>
      <c r="C173" s="193">
        <v>2001</v>
      </c>
      <c r="D173" s="244">
        <v>20</v>
      </c>
      <c r="E173" s="226" t="s">
        <v>391</v>
      </c>
      <c r="F173" s="193" t="s">
        <v>65</v>
      </c>
      <c r="G173" s="242" t="s">
        <v>155</v>
      </c>
      <c r="H173" s="254"/>
      <c r="I173" s="375"/>
      <c r="J173" s="582"/>
      <c r="K173" s="384"/>
      <c r="L173" s="222"/>
      <c r="M173" s="222"/>
      <c r="N173" s="222"/>
      <c r="O173" s="222">
        <v>200000</v>
      </c>
      <c r="P173" s="222"/>
      <c r="Q173" s="170"/>
      <c r="R173" s="171"/>
      <c r="S173" s="162"/>
      <c r="T173" s="170"/>
      <c r="U173" s="170"/>
      <c r="V173" s="208"/>
      <c r="W173" s="208"/>
      <c r="X173" s="208"/>
      <c r="Y173" s="208"/>
      <c r="Z173" s="208"/>
    </row>
    <row r="174" spans="1:26" s="179" customFormat="1" ht="15.6" customHeight="1" x14ac:dyDescent="0.25">
      <c r="A174" s="239">
        <f>+A173+1</f>
        <v>8</v>
      </c>
      <c r="B174" s="197" t="s">
        <v>156</v>
      </c>
      <c r="C174" s="196">
        <v>2005</v>
      </c>
      <c r="D174" s="250">
        <v>15</v>
      </c>
      <c r="E174" s="236" t="s">
        <v>159</v>
      </c>
      <c r="F174" s="196" t="s">
        <v>65</v>
      </c>
      <c r="G174" s="248" t="s">
        <v>155</v>
      </c>
      <c r="H174" s="252" t="s">
        <v>158</v>
      </c>
      <c r="I174" s="374">
        <v>300000</v>
      </c>
      <c r="J174" s="581"/>
      <c r="K174" s="385"/>
      <c r="L174" s="232"/>
      <c r="M174" s="232"/>
      <c r="N174" s="232">
        <v>300000</v>
      </c>
      <c r="O174" s="232"/>
      <c r="P174" s="232"/>
      <c r="Q174" s="180"/>
      <c r="R174" s="182"/>
      <c r="S174" s="181"/>
      <c r="T174" s="180"/>
      <c r="U174" s="180"/>
      <c r="V174" s="230"/>
      <c r="W174" s="230"/>
      <c r="X174" s="230"/>
      <c r="Y174" s="230"/>
      <c r="Z174" s="230"/>
    </row>
    <row r="175" spans="1:26" s="179" customFormat="1" ht="15.6" customHeight="1" x14ac:dyDescent="0.25">
      <c r="A175" s="229">
        <f>1+A174</f>
        <v>9</v>
      </c>
      <c r="B175" s="228" t="s">
        <v>156</v>
      </c>
      <c r="C175" s="245">
        <v>2005</v>
      </c>
      <c r="D175" s="244">
        <v>15</v>
      </c>
      <c r="E175" s="243" t="s">
        <v>392</v>
      </c>
      <c r="F175" s="193" t="s">
        <v>65</v>
      </c>
      <c r="G175" s="242" t="s">
        <v>155</v>
      </c>
      <c r="H175" s="254" t="s">
        <v>158</v>
      </c>
      <c r="I175" s="483">
        <v>32000</v>
      </c>
      <c r="J175" s="582"/>
      <c r="K175" s="384">
        <v>0</v>
      </c>
      <c r="L175" s="625">
        <v>0</v>
      </c>
      <c r="M175" s="625">
        <v>0</v>
      </c>
      <c r="N175" s="625">
        <v>32000</v>
      </c>
      <c r="O175" s="625"/>
      <c r="P175" s="625"/>
      <c r="Q175" s="630"/>
      <c r="R175" s="182">
        <v>0</v>
      </c>
      <c r="S175" s="181">
        <v>0</v>
      </c>
      <c r="T175" s="180">
        <v>0</v>
      </c>
      <c r="U175" s="180">
        <v>0</v>
      </c>
      <c r="V175" s="230"/>
      <c r="W175" s="230"/>
      <c r="X175" s="230"/>
      <c r="Y175" s="230"/>
      <c r="Z175" s="230"/>
    </row>
    <row r="176" spans="1:26" ht="15.6" customHeight="1" x14ac:dyDescent="0.25">
      <c r="A176" s="239">
        <f>+A175+1</f>
        <v>10</v>
      </c>
      <c r="B176" s="238" t="s">
        <v>156</v>
      </c>
      <c r="C176" s="251">
        <v>2007</v>
      </c>
      <c r="D176" s="250">
        <v>15</v>
      </c>
      <c r="E176" s="249" t="s">
        <v>393</v>
      </c>
      <c r="F176" s="196" t="s">
        <v>65</v>
      </c>
      <c r="G176" s="248" t="s">
        <v>155</v>
      </c>
      <c r="H176" s="252" t="s">
        <v>160</v>
      </c>
      <c r="I176" s="484">
        <v>30000</v>
      </c>
      <c r="J176" s="581"/>
      <c r="K176" s="385"/>
      <c r="L176" s="531"/>
      <c r="M176" s="531"/>
      <c r="N176" s="531"/>
      <c r="O176" s="531"/>
      <c r="P176" s="531">
        <v>35000</v>
      </c>
      <c r="Q176" s="180"/>
      <c r="R176" s="171"/>
      <c r="S176" s="162"/>
      <c r="T176" s="170"/>
      <c r="U176" s="170"/>
      <c r="V176" s="208"/>
      <c r="W176" s="208"/>
      <c r="X176" s="208"/>
      <c r="Y176" s="208"/>
      <c r="Z176" s="208"/>
    </row>
    <row r="177" spans="1:26" s="179" customFormat="1" ht="15.6" customHeight="1" x14ac:dyDescent="0.25">
      <c r="A177" s="229">
        <f>1+A176</f>
        <v>11</v>
      </c>
      <c r="B177" s="228" t="s">
        <v>156</v>
      </c>
      <c r="C177" s="245">
        <v>2006</v>
      </c>
      <c r="D177" s="244">
        <v>10</v>
      </c>
      <c r="E177" s="243" t="s">
        <v>394</v>
      </c>
      <c r="F177" s="193" t="s">
        <v>65</v>
      </c>
      <c r="G177" s="242" t="s">
        <v>155</v>
      </c>
      <c r="H177" s="254"/>
      <c r="I177" s="483"/>
      <c r="J177" s="582"/>
      <c r="K177" s="384"/>
      <c r="L177" s="625">
        <v>200000</v>
      </c>
      <c r="M177" s="625"/>
      <c r="N177" s="626"/>
      <c r="O177" s="625"/>
      <c r="P177" s="625"/>
      <c r="Q177" s="630"/>
      <c r="R177" s="182"/>
      <c r="S177" s="181"/>
      <c r="T177" s="180"/>
      <c r="U177" s="180"/>
      <c r="V177" s="230"/>
      <c r="W177" s="230"/>
      <c r="X177" s="230"/>
      <c r="Y177" s="230"/>
      <c r="Z177" s="230"/>
    </row>
    <row r="178" spans="1:26" ht="15.6" customHeight="1" x14ac:dyDescent="0.25">
      <c r="A178" s="239">
        <f>+A177+1</f>
        <v>12</v>
      </c>
      <c r="B178" s="238" t="s">
        <v>156</v>
      </c>
      <c r="C178" s="251">
        <v>2006</v>
      </c>
      <c r="D178" s="250">
        <v>10</v>
      </c>
      <c r="E178" s="249" t="s">
        <v>395</v>
      </c>
      <c r="F178" s="196" t="s">
        <v>65</v>
      </c>
      <c r="G178" s="248" t="s">
        <v>155</v>
      </c>
      <c r="H178" s="252"/>
      <c r="I178" s="484"/>
      <c r="J178" s="581"/>
      <c r="K178" s="385"/>
      <c r="L178" s="531"/>
      <c r="M178" s="531">
        <v>200000</v>
      </c>
      <c r="N178" s="531"/>
      <c r="O178" s="531"/>
      <c r="P178" s="531"/>
      <c r="Q178" s="180"/>
      <c r="R178" s="171"/>
      <c r="S178" s="162"/>
      <c r="T178" s="170"/>
      <c r="U178" s="170"/>
      <c r="V178" s="208"/>
      <c r="W178" s="208"/>
      <c r="X178" s="208"/>
      <c r="Y178" s="208"/>
      <c r="Z178" s="208"/>
    </row>
    <row r="179" spans="1:26" s="179" customFormat="1" ht="15.6" customHeight="1" x14ac:dyDescent="0.25">
      <c r="A179" s="229">
        <f>1+A178</f>
        <v>13</v>
      </c>
      <c r="B179" s="228" t="s">
        <v>156</v>
      </c>
      <c r="C179" s="245">
        <v>2006</v>
      </c>
      <c r="D179" s="244">
        <v>10</v>
      </c>
      <c r="E179" s="243" t="s">
        <v>396</v>
      </c>
      <c r="F179" s="193" t="s">
        <v>65</v>
      </c>
      <c r="G179" s="242" t="s">
        <v>155</v>
      </c>
      <c r="H179" s="254" t="s">
        <v>157</v>
      </c>
      <c r="I179" s="483">
        <v>600000</v>
      </c>
      <c r="J179" s="582"/>
      <c r="K179" s="631"/>
      <c r="L179" s="301"/>
      <c r="M179" s="301"/>
      <c r="N179" s="222"/>
      <c r="O179" s="222"/>
      <c r="P179" s="222"/>
      <c r="Q179" s="630"/>
      <c r="R179" s="182"/>
      <c r="S179" s="181"/>
      <c r="T179" s="180"/>
      <c r="U179" s="180"/>
      <c r="V179" s="230"/>
      <c r="W179" s="230"/>
      <c r="X179" s="230"/>
      <c r="Y179" s="230"/>
      <c r="Z179" s="230"/>
    </row>
    <row r="180" spans="1:26" x14ac:dyDescent="0.25">
      <c r="A180" s="239">
        <f>+A179+1</f>
        <v>14</v>
      </c>
      <c r="B180" s="238" t="s">
        <v>156</v>
      </c>
      <c r="C180" s="251">
        <v>2009</v>
      </c>
      <c r="D180" s="250">
        <v>15</v>
      </c>
      <c r="E180" s="393" t="s">
        <v>397</v>
      </c>
      <c r="F180" s="196" t="s">
        <v>65</v>
      </c>
      <c r="G180" s="248" t="s">
        <v>155</v>
      </c>
      <c r="H180" s="247"/>
      <c r="I180" s="484"/>
      <c r="J180" s="583"/>
      <c r="K180" s="385"/>
      <c r="L180" s="232"/>
      <c r="M180" s="232"/>
      <c r="N180" s="232"/>
      <c r="O180" s="232"/>
      <c r="P180" s="232"/>
      <c r="Q180" s="231">
        <v>25000</v>
      </c>
      <c r="R180" s="427"/>
      <c r="S180" s="399"/>
      <c r="T180" s="404"/>
      <c r="U180" s="404"/>
    </row>
    <row r="181" spans="1:26" s="179" customFormat="1" ht="15.6" customHeight="1" x14ac:dyDescent="0.25">
      <c r="A181" s="229">
        <f>1+A180</f>
        <v>15</v>
      </c>
      <c r="B181" s="228" t="s">
        <v>156</v>
      </c>
      <c r="C181" s="245">
        <v>2012</v>
      </c>
      <c r="D181" s="244">
        <v>15</v>
      </c>
      <c r="E181" s="243" t="s">
        <v>398</v>
      </c>
      <c r="F181" s="193" t="s">
        <v>65</v>
      </c>
      <c r="G181" s="242" t="s">
        <v>155</v>
      </c>
      <c r="H181" s="241"/>
      <c r="I181" s="483"/>
      <c r="J181" s="584"/>
      <c r="K181" s="384"/>
      <c r="L181" s="222"/>
      <c r="M181" s="240"/>
      <c r="N181" s="240"/>
      <c r="O181" s="240"/>
      <c r="P181" s="240"/>
      <c r="Q181" s="630"/>
      <c r="R181" s="428"/>
      <c r="S181" s="400"/>
      <c r="T181" s="405"/>
      <c r="U181" s="405">
        <v>27000</v>
      </c>
      <c r="V181" s="230"/>
      <c r="W181" s="230"/>
      <c r="X181" s="230"/>
      <c r="Y181" s="230"/>
      <c r="Z181" s="230"/>
    </row>
    <row r="182" spans="1:26" ht="15.6" customHeight="1" x14ac:dyDescent="0.25">
      <c r="A182" s="239">
        <f>+A181+1</f>
        <v>16</v>
      </c>
      <c r="B182" s="238" t="s">
        <v>156</v>
      </c>
      <c r="C182" s="251">
        <v>2012</v>
      </c>
      <c r="D182" s="250">
        <v>20</v>
      </c>
      <c r="E182" s="249" t="s">
        <v>399</v>
      </c>
      <c r="F182" s="196" t="s">
        <v>65</v>
      </c>
      <c r="G182" s="248" t="s">
        <v>155</v>
      </c>
      <c r="H182" s="247"/>
      <c r="I182" s="484"/>
      <c r="J182" s="583"/>
      <c r="K182" s="385"/>
      <c r="L182" s="232"/>
      <c r="M182" s="246"/>
      <c r="N182" s="246"/>
      <c r="O182" s="246"/>
      <c r="P182" s="246"/>
      <c r="Q182" s="180"/>
      <c r="R182" s="427"/>
      <c r="S182" s="399"/>
      <c r="T182" s="404"/>
      <c r="U182" s="404"/>
      <c r="V182" s="208"/>
      <c r="W182" s="208"/>
      <c r="X182" s="208"/>
      <c r="Y182" s="208"/>
      <c r="Z182" s="208"/>
    </row>
    <row r="183" spans="1:26" s="179" customFormat="1" ht="15.6" customHeight="1" x14ac:dyDescent="0.25">
      <c r="A183" s="229">
        <f>1+A182</f>
        <v>17</v>
      </c>
      <c r="B183" s="228" t="s">
        <v>156</v>
      </c>
      <c r="C183" s="245">
        <v>2014</v>
      </c>
      <c r="D183" s="244">
        <v>10</v>
      </c>
      <c r="E183" s="243" t="s">
        <v>400</v>
      </c>
      <c r="F183" s="193" t="s">
        <v>65</v>
      </c>
      <c r="G183" s="242" t="s">
        <v>155</v>
      </c>
      <c r="H183" s="241"/>
      <c r="I183" s="483"/>
      <c r="J183" s="584"/>
      <c r="K183" s="380"/>
      <c r="L183" s="222"/>
      <c r="M183" s="240"/>
      <c r="N183" s="240"/>
      <c r="O183" s="240"/>
      <c r="P183" s="240"/>
      <c r="Q183" s="630"/>
      <c r="R183" s="428"/>
      <c r="S183" s="400"/>
      <c r="T183" s="405"/>
      <c r="U183" s="405"/>
      <c r="V183" s="230"/>
      <c r="W183" s="230"/>
      <c r="X183" s="230"/>
      <c r="Y183" s="230"/>
      <c r="Z183" s="230"/>
    </row>
    <row r="184" spans="1:26" ht="15.6" customHeight="1" x14ac:dyDescent="0.25">
      <c r="A184" s="239">
        <f>+A183+1</f>
        <v>18</v>
      </c>
      <c r="B184" s="238" t="s">
        <v>156</v>
      </c>
      <c r="C184" s="251">
        <v>2016</v>
      </c>
      <c r="D184" s="250">
        <v>10</v>
      </c>
      <c r="E184" s="249" t="s">
        <v>400</v>
      </c>
      <c r="F184" s="196" t="s">
        <v>65</v>
      </c>
      <c r="G184" s="248" t="s">
        <v>155</v>
      </c>
      <c r="H184" s="247"/>
      <c r="I184" s="484"/>
      <c r="J184" s="583"/>
      <c r="K184" s="385"/>
      <c r="L184" s="232"/>
      <c r="M184" s="246"/>
      <c r="N184" s="246"/>
      <c r="O184" s="246"/>
      <c r="P184" s="246"/>
      <c r="Q184" s="180"/>
      <c r="R184" s="427"/>
      <c r="S184" s="399">
        <v>36000</v>
      </c>
      <c r="T184" s="404"/>
      <c r="U184" s="404"/>
      <c r="V184" s="208"/>
      <c r="W184" s="208"/>
      <c r="X184" s="208"/>
      <c r="Y184" s="208"/>
      <c r="Z184" s="208"/>
    </row>
    <row r="185" spans="1:26" s="179" customFormat="1" ht="15.6" customHeight="1" x14ac:dyDescent="0.25">
      <c r="A185" s="229">
        <f>1+A184</f>
        <v>19</v>
      </c>
      <c r="B185" s="228" t="s">
        <v>156</v>
      </c>
      <c r="C185" s="245">
        <v>2017</v>
      </c>
      <c r="D185" s="244">
        <v>15</v>
      </c>
      <c r="E185" s="243" t="s">
        <v>401</v>
      </c>
      <c r="F185" s="193" t="s">
        <v>65</v>
      </c>
      <c r="G185" s="242" t="s">
        <v>155</v>
      </c>
      <c r="H185" s="241"/>
      <c r="I185" s="483"/>
      <c r="J185" s="584"/>
      <c r="K185" s="384"/>
      <c r="L185" s="222"/>
      <c r="M185" s="240"/>
      <c r="N185" s="240"/>
      <c r="O185" s="240"/>
      <c r="P185" s="240"/>
      <c r="Q185" s="630"/>
      <c r="R185" s="428"/>
      <c r="S185" s="400"/>
      <c r="T185" s="405"/>
      <c r="U185" s="405"/>
      <c r="V185" s="230"/>
      <c r="W185" s="230"/>
      <c r="X185" s="230"/>
      <c r="Y185" s="230"/>
      <c r="Z185" s="230"/>
    </row>
    <row r="186" spans="1:26" ht="15.6" customHeight="1" x14ac:dyDescent="0.25">
      <c r="A186" s="239">
        <f>+A185+1</f>
        <v>20</v>
      </c>
      <c r="B186" s="238" t="s">
        <v>156</v>
      </c>
      <c r="C186" s="251">
        <v>2013</v>
      </c>
      <c r="D186" s="250">
        <v>10</v>
      </c>
      <c r="E186" s="249" t="s">
        <v>402</v>
      </c>
      <c r="F186" s="196" t="s">
        <v>65</v>
      </c>
      <c r="G186" s="248" t="s">
        <v>155</v>
      </c>
      <c r="H186" s="247"/>
      <c r="I186" s="484"/>
      <c r="J186" s="583"/>
      <c r="K186" s="385"/>
      <c r="L186" s="232"/>
      <c r="M186" s="246"/>
      <c r="N186" s="246"/>
      <c r="O186" s="246"/>
      <c r="P186" s="246"/>
      <c r="Q186" s="180"/>
      <c r="R186" s="427">
        <v>10000</v>
      </c>
      <c r="S186" s="399"/>
      <c r="T186" s="404"/>
      <c r="U186" s="404"/>
      <c r="V186" s="208"/>
      <c r="W186" s="208"/>
      <c r="X186" s="208"/>
      <c r="Y186" s="208"/>
      <c r="Z186" s="208"/>
    </row>
    <row r="187" spans="1:26" s="179" customFormat="1" ht="15.6" customHeight="1" x14ac:dyDescent="0.25">
      <c r="A187" s="229">
        <f>1+A186</f>
        <v>21</v>
      </c>
      <c r="B187" s="228" t="s">
        <v>156</v>
      </c>
      <c r="C187" s="225">
        <v>2015</v>
      </c>
      <c r="D187" s="227">
        <v>10</v>
      </c>
      <c r="E187" s="226" t="s">
        <v>403</v>
      </c>
      <c r="F187" s="225" t="s">
        <v>65</v>
      </c>
      <c r="G187" s="224" t="s">
        <v>155</v>
      </c>
      <c r="H187" s="223"/>
      <c r="I187" s="375"/>
      <c r="J187" s="582"/>
      <c r="K187" s="384"/>
      <c r="L187" s="222"/>
      <c r="M187" s="222"/>
      <c r="N187" s="222"/>
      <c r="O187" s="222"/>
      <c r="P187" s="222"/>
      <c r="Q187" s="630"/>
      <c r="R187" s="256"/>
      <c r="S187" s="232"/>
      <c r="T187" s="231">
        <v>12000</v>
      </c>
      <c r="U187" s="231"/>
      <c r="V187" s="230"/>
      <c r="W187" s="230"/>
      <c r="X187" s="230"/>
      <c r="Y187" s="230"/>
      <c r="Z187" s="230"/>
    </row>
    <row r="188" spans="1:26" s="179" customFormat="1" ht="15.6" customHeight="1" x14ac:dyDescent="0.25">
      <c r="A188" s="239">
        <f t="shared" ref="A188:A193" si="17">1+A187</f>
        <v>22</v>
      </c>
      <c r="B188" s="238" t="s">
        <v>156</v>
      </c>
      <c r="C188" s="235">
        <v>2009</v>
      </c>
      <c r="D188" s="237">
        <v>10</v>
      </c>
      <c r="E188" s="236" t="s">
        <v>404</v>
      </c>
      <c r="F188" s="235" t="s">
        <v>65</v>
      </c>
      <c r="G188" s="234" t="s">
        <v>155</v>
      </c>
      <c r="H188" s="233"/>
      <c r="I188" s="374"/>
      <c r="J188" s="581"/>
      <c r="K188" s="385"/>
      <c r="L188" s="232"/>
      <c r="M188" s="232">
        <v>20000</v>
      </c>
      <c r="N188" s="232"/>
      <c r="O188" s="232"/>
      <c r="P188" s="232"/>
      <c r="Q188" s="231"/>
      <c r="R188" s="256"/>
      <c r="S188" s="232"/>
      <c r="T188" s="231"/>
      <c r="U188" s="231"/>
      <c r="V188" s="230"/>
      <c r="W188" s="230"/>
      <c r="X188" s="230"/>
      <c r="Y188" s="230"/>
      <c r="Z188" s="230"/>
    </row>
    <row r="189" spans="1:26" s="179" customFormat="1" ht="15.6" customHeight="1" x14ac:dyDescent="0.25">
      <c r="A189" s="229">
        <f t="shared" si="17"/>
        <v>23</v>
      </c>
      <c r="B189" s="228" t="s">
        <v>156</v>
      </c>
      <c r="C189" s="225">
        <v>1970</v>
      </c>
      <c r="D189" s="227">
        <v>20</v>
      </c>
      <c r="E189" s="226" t="s">
        <v>405</v>
      </c>
      <c r="F189" s="225" t="s">
        <v>65</v>
      </c>
      <c r="G189" s="224" t="s">
        <v>155</v>
      </c>
      <c r="H189" s="223"/>
      <c r="I189" s="375"/>
      <c r="J189" s="582"/>
      <c r="K189" s="384"/>
      <c r="L189" s="222">
        <v>48000</v>
      </c>
      <c r="M189" s="222"/>
      <c r="N189" s="222"/>
      <c r="O189" s="222"/>
      <c r="P189" s="222"/>
      <c r="Q189" s="630"/>
      <c r="R189" s="256"/>
      <c r="S189" s="232"/>
      <c r="T189" s="231"/>
      <c r="U189" s="231"/>
      <c r="V189" s="230"/>
      <c r="W189" s="230"/>
      <c r="X189" s="230"/>
      <c r="Y189" s="230"/>
      <c r="Z189" s="230"/>
    </row>
    <row r="190" spans="1:26" s="179" customFormat="1" ht="15.6" customHeight="1" x14ac:dyDescent="0.25">
      <c r="A190" s="239">
        <f t="shared" si="17"/>
        <v>24</v>
      </c>
      <c r="B190" s="238" t="s">
        <v>156</v>
      </c>
      <c r="C190" s="235">
        <v>1996</v>
      </c>
      <c r="D190" s="237">
        <v>20</v>
      </c>
      <c r="E190" s="236" t="s">
        <v>406</v>
      </c>
      <c r="F190" s="235" t="s">
        <v>65</v>
      </c>
      <c r="G190" s="234" t="s">
        <v>155</v>
      </c>
      <c r="H190" s="233"/>
      <c r="I190" s="374"/>
      <c r="J190" s="581"/>
      <c r="K190" s="385"/>
      <c r="L190" s="232"/>
      <c r="M190" s="232"/>
      <c r="N190" s="232"/>
      <c r="O190" s="232">
        <v>20000</v>
      </c>
      <c r="P190" s="232"/>
      <c r="Q190" s="231"/>
      <c r="R190" s="256"/>
      <c r="S190" s="232"/>
      <c r="T190" s="231"/>
      <c r="U190" s="231"/>
      <c r="V190" s="230"/>
      <c r="W190" s="230"/>
      <c r="X190" s="230"/>
      <c r="Y190" s="230"/>
      <c r="Z190" s="230"/>
    </row>
    <row r="191" spans="1:26" s="179" customFormat="1" ht="15.6" customHeight="1" x14ac:dyDescent="0.25">
      <c r="A191" s="229">
        <f t="shared" si="17"/>
        <v>25</v>
      </c>
      <c r="B191" s="228" t="s">
        <v>156</v>
      </c>
      <c r="C191" s="225">
        <v>1970</v>
      </c>
      <c r="D191" s="227">
        <v>20</v>
      </c>
      <c r="E191" s="226" t="s">
        <v>407</v>
      </c>
      <c r="F191" s="225" t="s">
        <v>65</v>
      </c>
      <c r="G191" s="224" t="s">
        <v>155</v>
      </c>
      <c r="H191" s="223"/>
      <c r="I191" s="375"/>
      <c r="J191" s="582"/>
      <c r="K191" s="384"/>
      <c r="L191" s="222">
        <v>25000</v>
      </c>
      <c r="M191" s="222">
        <v>25000</v>
      </c>
      <c r="N191" s="222"/>
      <c r="O191" s="222"/>
      <c r="P191" s="222"/>
      <c r="Q191" s="630"/>
      <c r="R191" s="256"/>
      <c r="S191" s="232"/>
      <c r="T191" s="231"/>
      <c r="U191" s="231"/>
      <c r="V191" s="230"/>
      <c r="W191" s="230"/>
      <c r="X191" s="230"/>
      <c r="Y191" s="230"/>
      <c r="Z191" s="230"/>
    </row>
    <row r="192" spans="1:26" s="179" customFormat="1" ht="15.6" customHeight="1" x14ac:dyDescent="0.25">
      <c r="A192" s="239">
        <f t="shared" si="17"/>
        <v>26</v>
      </c>
      <c r="B192" s="238" t="s">
        <v>156</v>
      </c>
      <c r="C192" s="235">
        <v>2007</v>
      </c>
      <c r="D192" s="237">
        <v>10</v>
      </c>
      <c r="E192" s="236" t="s">
        <v>316</v>
      </c>
      <c r="F192" s="235" t="s">
        <v>65</v>
      </c>
      <c r="G192" s="234" t="s">
        <v>155</v>
      </c>
      <c r="H192" s="233" t="s">
        <v>154</v>
      </c>
      <c r="I192" s="374">
        <v>10000</v>
      </c>
      <c r="J192" s="581"/>
      <c r="K192" s="532">
        <v>37000</v>
      </c>
      <c r="L192" s="232"/>
      <c r="M192" s="232">
        <v>0</v>
      </c>
      <c r="N192" s="232">
        <v>0</v>
      </c>
      <c r="O192" s="232">
        <v>0</v>
      </c>
      <c r="P192" s="232">
        <v>0</v>
      </c>
      <c r="Q192" s="231">
        <v>0</v>
      </c>
      <c r="R192" s="256">
        <v>0</v>
      </c>
      <c r="S192" s="232">
        <v>0</v>
      </c>
      <c r="T192" s="231">
        <v>40000</v>
      </c>
      <c r="U192" s="231"/>
      <c r="V192" s="230"/>
      <c r="W192" s="230"/>
      <c r="X192" s="230"/>
      <c r="Y192" s="230"/>
      <c r="Z192" s="230"/>
    </row>
    <row r="193" spans="1:26" s="179" customFormat="1" ht="15.6" customHeight="1" thickBot="1" x14ac:dyDescent="0.6">
      <c r="A193" s="229">
        <f t="shared" si="17"/>
        <v>27</v>
      </c>
      <c r="B193" s="228" t="s">
        <v>156</v>
      </c>
      <c r="C193" s="225"/>
      <c r="D193" s="227"/>
      <c r="E193" s="322" t="s">
        <v>388</v>
      </c>
      <c r="F193" s="323" t="s">
        <v>92</v>
      </c>
      <c r="G193" s="224" t="s">
        <v>155</v>
      </c>
      <c r="H193" s="528"/>
      <c r="I193" s="528">
        <v>33464</v>
      </c>
      <c r="J193" s="528"/>
      <c r="K193" s="632">
        <v>0</v>
      </c>
      <c r="L193" s="627">
        <v>25315</v>
      </c>
      <c r="M193" s="627">
        <v>14564</v>
      </c>
      <c r="N193" s="627">
        <v>13920</v>
      </c>
      <c r="O193" s="627">
        <v>13020</v>
      </c>
      <c r="P193" s="627">
        <v>12500</v>
      </c>
      <c r="Q193" s="630">
        <v>0</v>
      </c>
      <c r="R193" s="378"/>
      <c r="S193" s="370"/>
      <c r="T193" s="386"/>
      <c r="U193" s="231"/>
      <c r="V193" s="230"/>
      <c r="W193" s="230"/>
      <c r="X193" s="230"/>
      <c r="Y193" s="230"/>
      <c r="Z193" s="230"/>
    </row>
    <row r="194" spans="1:26" ht="15.6" customHeight="1" thickTop="1" thickBot="1" x14ac:dyDescent="0.3">
      <c r="A194" s="220" t="s">
        <v>84</v>
      </c>
      <c r="B194" s="219"/>
      <c r="C194" s="217"/>
      <c r="D194" s="218"/>
      <c r="E194" s="164"/>
      <c r="F194" s="217"/>
      <c r="G194" s="216"/>
      <c r="H194" s="215"/>
      <c r="I194" s="485"/>
      <c r="J194" s="585"/>
      <c r="K194" s="633">
        <f t="shared" ref="K194:U194" si="18">SUM(K167:K193)</f>
        <v>200000</v>
      </c>
      <c r="L194" s="634">
        <f t="shared" si="18"/>
        <v>323315</v>
      </c>
      <c r="M194" s="634">
        <f t="shared" si="18"/>
        <v>284564</v>
      </c>
      <c r="N194" s="634">
        <f t="shared" si="18"/>
        <v>370920</v>
      </c>
      <c r="O194" s="634">
        <f t="shared" si="18"/>
        <v>258020</v>
      </c>
      <c r="P194" s="634">
        <f t="shared" si="18"/>
        <v>117500</v>
      </c>
      <c r="Q194" s="635">
        <f t="shared" si="18"/>
        <v>50000</v>
      </c>
      <c r="R194" s="255">
        <f t="shared" si="18"/>
        <v>35000</v>
      </c>
      <c r="S194" s="222">
        <f t="shared" si="18"/>
        <v>61000</v>
      </c>
      <c r="T194" s="221">
        <f t="shared" si="18"/>
        <v>77000</v>
      </c>
      <c r="U194" s="221">
        <f t="shared" si="18"/>
        <v>102000</v>
      </c>
      <c r="V194" s="208"/>
      <c r="W194" s="208"/>
      <c r="X194" s="208"/>
      <c r="Y194" s="208"/>
      <c r="Z194" s="208"/>
    </row>
    <row r="195" spans="1:26" ht="15.6" customHeight="1" thickBot="1" x14ac:dyDescent="0.3">
      <c r="A195" s="214"/>
      <c r="B195" s="213"/>
      <c r="C195" s="212"/>
      <c r="D195" s="13"/>
      <c r="E195" s="161"/>
      <c r="F195" s="212"/>
      <c r="G195" s="211"/>
      <c r="H195" s="210"/>
      <c r="I195" s="209"/>
      <c r="J195" s="586"/>
      <c r="K195" s="209"/>
      <c r="L195" s="209"/>
      <c r="M195" s="209"/>
      <c r="N195" s="209"/>
      <c r="O195" s="209"/>
      <c r="P195" s="209"/>
      <c r="Q195" s="636"/>
      <c r="R195" s="222"/>
      <c r="S195" s="222"/>
      <c r="T195" s="221"/>
      <c r="U195" s="221"/>
      <c r="V195" s="208"/>
      <c r="W195" s="208"/>
      <c r="X195" s="208"/>
      <c r="Y195" s="208"/>
      <c r="Z195" s="208"/>
    </row>
    <row r="196" spans="1:26" ht="15.6" customHeight="1" x14ac:dyDescent="0.25">
      <c r="A196" s="207">
        <v>1</v>
      </c>
      <c r="B196" s="206" t="s">
        <v>145</v>
      </c>
      <c r="C196" s="205"/>
      <c r="D196" s="204"/>
      <c r="E196" s="203" t="s">
        <v>149</v>
      </c>
      <c r="F196" s="202" t="s">
        <v>65</v>
      </c>
      <c r="G196" s="201" t="s">
        <v>139</v>
      </c>
      <c r="H196" s="200"/>
      <c r="I196" s="199"/>
      <c r="J196" s="587"/>
      <c r="K196" s="644">
        <v>20000</v>
      </c>
      <c r="L196" s="645">
        <v>0</v>
      </c>
      <c r="M196" s="645">
        <v>0</v>
      </c>
      <c r="N196" s="646">
        <v>0</v>
      </c>
      <c r="O196" s="646">
        <v>0</v>
      </c>
      <c r="P196" s="646">
        <v>0</v>
      </c>
      <c r="Q196" s="647">
        <v>0</v>
      </c>
      <c r="R196" s="171">
        <v>0</v>
      </c>
      <c r="S196" s="162">
        <v>0</v>
      </c>
      <c r="T196" s="170">
        <v>0</v>
      </c>
      <c r="U196" s="170">
        <v>0</v>
      </c>
    </row>
    <row r="197" spans="1:26" s="179" customFormat="1" ht="15.6" customHeight="1" x14ac:dyDescent="0.25">
      <c r="A197" s="190">
        <f t="shared" ref="A197:A202" si="19">1+A196</f>
        <v>2</v>
      </c>
      <c r="B197" s="197" t="s">
        <v>145</v>
      </c>
      <c r="C197" s="196"/>
      <c r="D197" s="195"/>
      <c r="E197" s="198" t="s">
        <v>374</v>
      </c>
      <c r="F197" s="185" t="s">
        <v>65</v>
      </c>
      <c r="G197" s="184" t="s">
        <v>139</v>
      </c>
      <c r="H197" s="183"/>
      <c r="I197" s="486"/>
      <c r="J197" s="588"/>
      <c r="K197" s="382"/>
      <c r="L197" s="181">
        <v>40000</v>
      </c>
      <c r="M197" s="181">
        <v>0</v>
      </c>
      <c r="N197" s="181">
        <v>0</v>
      </c>
      <c r="O197" s="181">
        <v>0</v>
      </c>
      <c r="P197" s="181">
        <v>0</v>
      </c>
      <c r="Q197" s="181">
        <v>40000</v>
      </c>
      <c r="R197" s="182">
        <v>0</v>
      </c>
      <c r="S197" s="181">
        <v>0</v>
      </c>
      <c r="T197" s="180">
        <v>0</v>
      </c>
      <c r="U197" s="180">
        <v>0</v>
      </c>
    </row>
    <row r="198" spans="1:26" ht="15.6" customHeight="1" x14ac:dyDescent="0.25">
      <c r="A198" s="364">
        <f t="shared" si="19"/>
        <v>3</v>
      </c>
      <c r="B198" s="194" t="s">
        <v>145</v>
      </c>
      <c r="C198" s="193"/>
      <c r="D198" s="192"/>
      <c r="E198" s="191" t="s">
        <v>152</v>
      </c>
      <c r="F198" s="174" t="s">
        <v>163</v>
      </c>
      <c r="G198" s="173" t="s">
        <v>139</v>
      </c>
      <c r="H198" s="172"/>
      <c r="I198" s="487"/>
      <c r="J198" s="589"/>
      <c r="K198" s="380"/>
      <c r="L198" s="162">
        <v>0</v>
      </c>
      <c r="M198" s="162">
        <v>0</v>
      </c>
      <c r="N198" s="162">
        <v>20000</v>
      </c>
      <c r="O198" s="162">
        <v>0</v>
      </c>
      <c r="P198" s="162">
        <v>0</v>
      </c>
      <c r="Q198" s="162">
        <v>0</v>
      </c>
      <c r="R198" s="171"/>
      <c r="S198" s="162"/>
      <c r="T198" s="170"/>
      <c r="U198" s="170"/>
    </row>
    <row r="199" spans="1:26" s="179" customFormat="1" ht="15.6" customHeight="1" x14ac:dyDescent="0.25">
      <c r="A199" s="190">
        <f t="shared" si="19"/>
        <v>4</v>
      </c>
      <c r="B199" s="197" t="s">
        <v>145</v>
      </c>
      <c r="C199" s="196"/>
      <c r="D199" s="195"/>
      <c r="E199" s="186" t="s">
        <v>375</v>
      </c>
      <c r="F199" s="185" t="s">
        <v>69</v>
      </c>
      <c r="G199" s="184" t="s">
        <v>139</v>
      </c>
      <c r="H199" s="183"/>
      <c r="I199" s="486"/>
      <c r="J199" s="588"/>
      <c r="K199" s="648"/>
      <c r="L199" s="638">
        <v>0</v>
      </c>
      <c r="M199" s="638">
        <v>0</v>
      </c>
      <c r="N199" s="181">
        <v>0</v>
      </c>
      <c r="O199" s="181">
        <v>0</v>
      </c>
      <c r="P199" s="181">
        <v>0</v>
      </c>
      <c r="Q199" s="638">
        <v>0</v>
      </c>
      <c r="R199" s="182">
        <v>0</v>
      </c>
      <c r="S199" s="181">
        <v>0</v>
      </c>
      <c r="T199" s="180">
        <v>0</v>
      </c>
      <c r="U199" s="180">
        <v>0</v>
      </c>
    </row>
    <row r="200" spans="1:26" ht="15.6" customHeight="1" x14ac:dyDescent="0.25">
      <c r="A200" s="364">
        <f t="shared" si="19"/>
        <v>5</v>
      </c>
      <c r="B200" s="194" t="s">
        <v>145</v>
      </c>
      <c r="C200" s="193"/>
      <c r="D200" s="192"/>
      <c r="E200" s="175" t="s">
        <v>148</v>
      </c>
      <c r="F200" s="174" t="s">
        <v>69</v>
      </c>
      <c r="G200" s="173" t="s">
        <v>139</v>
      </c>
      <c r="H200" s="172"/>
      <c r="I200" s="487"/>
      <c r="J200" s="589"/>
      <c r="K200" s="649"/>
      <c r="L200" s="639">
        <v>10000</v>
      </c>
      <c r="M200" s="639">
        <v>0</v>
      </c>
      <c r="N200" s="162">
        <v>0</v>
      </c>
      <c r="O200" s="162">
        <v>20000</v>
      </c>
      <c r="P200" s="162">
        <v>0</v>
      </c>
      <c r="Q200" s="639">
        <v>10000</v>
      </c>
      <c r="R200" s="171">
        <v>0</v>
      </c>
      <c r="S200" s="162">
        <v>0</v>
      </c>
      <c r="T200" s="170">
        <v>0</v>
      </c>
      <c r="U200" s="170">
        <v>0</v>
      </c>
    </row>
    <row r="201" spans="1:26" s="179" customFormat="1" ht="15.6" customHeight="1" x14ac:dyDescent="0.25">
      <c r="A201" s="190">
        <f t="shared" si="19"/>
        <v>6</v>
      </c>
      <c r="B201" s="189" t="s">
        <v>145</v>
      </c>
      <c r="C201" s="188"/>
      <c r="D201" s="187"/>
      <c r="E201" s="186" t="s">
        <v>147</v>
      </c>
      <c r="F201" s="185" t="s">
        <v>69</v>
      </c>
      <c r="G201" s="184" t="s">
        <v>139</v>
      </c>
      <c r="H201" s="183"/>
      <c r="I201" s="486"/>
      <c r="J201" s="588"/>
      <c r="K201" s="650"/>
      <c r="L201" s="640">
        <v>0</v>
      </c>
      <c r="M201" s="638">
        <v>0</v>
      </c>
      <c r="N201" s="181">
        <v>10000</v>
      </c>
      <c r="O201" s="181">
        <v>0</v>
      </c>
      <c r="P201" s="181">
        <v>0</v>
      </c>
      <c r="Q201" s="640">
        <v>0</v>
      </c>
      <c r="R201" s="182">
        <v>0</v>
      </c>
      <c r="S201" s="181">
        <v>0</v>
      </c>
      <c r="T201" s="180">
        <v>0</v>
      </c>
      <c r="U201" s="180">
        <v>0</v>
      </c>
    </row>
    <row r="202" spans="1:26" ht="15.6" customHeight="1" x14ac:dyDescent="0.25">
      <c r="A202" s="364">
        <f t="shared" si="19"/>
        <v>7</v>
      </c>
      <c r="B202" s="178" t="s">
        <v>145</v>
      </c>
      <c r="C202" s="177"/>
      <c r="D202" s="176"/>
      <c r="E202" s="175" t="s">
        <v>376</v>
      </c>
      <c r="F202" s="174" t="s">
        <v>69</v>
      </c>
      <c r="G202" s="173" t="s">
        <v>139</v>
      </c>
      <c r="H202" s="172"/>
      <c r="I202" s="487"/>
      <c r="J202" s="589"/>
      <c r="K202" s="651"/>
      <c r="L202" s="641">
        <v>0</v>
      </c>
      <c r="M202" s="641">
        <v>0</v>
      </c>
      <c r="N202" s="162">
        <v>10000</v>
      </c>
      <c r="O202" s="162">
        <v>0</v>
      </c>
      <c r="P202" s="162">
        <v>0</v>
      </c>
      <c r="Q202" s="641">
        <v>0</v>
      </c>
      <c r="R202" s="171">
        <v>0</v>
      </c>
      <c r="S202" s="162">
        <v>0</v>
      </c>
      <c r="T202" s="170">
        <v>0</v>
      </c>
      <c r="U202" s="170">
        <v>0</v>
      </c>
    </row>
    <row r="203" spans="1:26" s="179" customFormat="1" ht="15.6" customHeight="1" x14ac:dyDescent="0.25">
      <c r="A203" s="190">
        <f t="shared" ref="A203:A209" si="20">1+A202</f>
        <v>8</v>
      </c>
      <c r="B203" s="189" t="s">
        <v>145</v>
      </c>
      <c r="C203" s="188"/>
      <c r="D203" s="187"/>
      <c r="E203" s="186" t="s">
        <v>377</v>
      </c>
      <c r="F203" s="185" t="s">
        <v>65</v>
      </c>
      <c r="G203" s="184" t="s">
        <v>139</v>
      </c>
      <c r="H203" s="183"/>
      <c r="I203" s="486"/>
      <c r="J203" s="588"/>
      <c r="K203" s="648"/>
      <c r="L203" s="638">
        <v>0</v>
      </c>
      <c r="M203" s="638">
        <v>0</v>
      </c>
      <c r="N203" s="181">
        <v>0</v>
      </c>
      <c r="O203" s="181">
        <v>0</v>
      </c>
      <c r="P203" s="181">
        <v>0</v>
      </c>
      <c r="Q203" s="638">
        <v>0</v>
      </c>
      <c r="R203" s="182">
        <v>0</v>
      </c>
      <c r="S203" s="181">
        <v>0</v>
      </c>
      <c r="T203" s="180">
        <v>0</v>
      </c>
      <c r="U203" s="180">
        <v>0</v>
      </c>
    </row>
    <row r="204" spans="1:26" ht="15.6" customHeight="1" x14ac:dyDescent="0.25">
      <c r="A204" s="364">
        <f t="shared" si="20"/>
        <v>9</v>
      </c>
      <c r="B204" s="178" t="s">
        <v>145</v>
      </c>
      <c r="C204" s="177"/>
      <c r="D204" s="176"/>
      <c r="E204" s="175" t="s">
        <v>378</v>
      </c>
      <c r="F204" s="174" t="s">
        <v>65</v>
      </c>
      <c r="G204" s="173" t="s">
        <v>139</v>
      </c>
      <c r="H204" s="172"/>
      <c r="I204" s="487"/>
      <c r="J204" s="589"/>
      <c r="K204" s="651"/>
      <c r="L204" s="637">
        <v>0</v>
      </c>
      <c r="M204" s="637">
        <v>50000</v>
      </c>
      <c r="N204" s="162">
        <v>0</v>
      </c>
      <c r="O204" s="162">
        <v>0</v>
      </c>
      <c r="P204" s="162">
        <v>0</v>
      </c>
      <c r="Q204" s="637">
        <v>0</v>
      </c>
      <c r="R204" s="171"/>
      <c r="S204" s="162"/>
      <c r="T204" s="170"/>
      <c r="U204" s="170"/>
    </row>
    <row r="205" spans="1:26" s="179" customFormat="1" ht="15.6" customHeight="1" x14ac:dyDescent="0.25">
      <c r="A205" s="190">
        <f t="shared" si="20"/>
        <v>10</v>
      </c>
      <c r="B205" s="189" t="s">
        <v>145</v>
      </c>
      <c r="C205" s="188"/>
      <c r="D205" s="187"/>
      <c r="E205" s="186" t="s">
        <v>146</v>
      </c>
      <c r="F205" s="185" t="s">
        <v>65</v>
      </c>
      <c r="G205" s="184" t="s">
        <v>139</v>
      </c>
      <c r="H205" s="183"/>
      <c r="I205" s="486"/>
      <c r="J205" s="588"/>
      <c r="K205" s="648"/>
      <c r="L205" s="638">
        <v>0</v>
      </c>
      <c r="M205" s="638">
        <v>0</v>
      </c>
      <c r="N205" s="181">
        <v>0</v>
      </c>
      <c r="O205" s="181">
        <v>0</v>
      </c>
      <c r="P205" s="181">
        <v>10000</v>
      </c>
      <c r="Q205" s="638">
        <v>0</v>
      </c>
      <c r="R205" s="182"/>
      <c r="S205" s="181"/>
      <c r="T205" s="180"/>
      <c r="U205" s="180"/>
    </row>
    <row r="206" spans="1:26" ht="15.6" customHeight="1" x14ac:dyDescent="0.25">
      <c r="A206" s="364">
        <f t="shared" si="20"/>
        <v>11</v>
      </c>
      <c r="B206" s="178" t="s">
        <v>145</v>
      </c>
      <c r="C206" s="177"/>
      <c r="D206" s="176"/>
      <c r="E206" s="175" t="s">
        <v>151</v>
      </c>
      <c r="F206" s="174" t="s">
        <v>65</v>
      </c>
      <c r="G206" s="173" t="s">
        <v>139</v>
      </c>
      <c r="H206" s="172"/>
      <c r="I206" s="487"/>
      <c r="J206" s="589"/>
      <c r="K206" s="651"/>
      <c r="L206" s="637">
        <v>0</v>
      </c>
      <c r="M206" s="637">
        <v>0</v>
      </c>
      <c r="N206" s="162">
        <v>0</v>
      </c>
      <c r="O206" s="162">
        <v>0</v>
      </c>
      <c r="P206" s="162">
        <v>10000</v>
      </c>
      <c r="Q206" s="637">
        <v>0</v>
      </c>
      <c r="R206" s="171"/>
      <c r="S206" s="162"/>
      <c r="T206" s="170"/>
      <c r="U206" s="170"/>
    </row>
    <row r="207" spans="1:26" ht="15.6" customHeight="1" x14ac:dyDescent="0.25">
      <c r="A207" s="190">
        <f t="shared" si="20"/>
        <v>12</v>
      </c>
      <c r="B207" s="189" t="s">
        <v>145</v>
      </c>
      <c r="C207" s="188"/>
      <c r="D207" s="187"/>
      <c r="E207" s="186" t="s">
        <v>150</v>
      </c>
      <c r="F207" s="185" t="s">
        <v>69</v>
      </c>
      <c r="G207" s="184" t="s">
        <v>139</v>
      </c>
      <c r="H207" s="183"/>
      <c r="I207" s="486"/>
      <c r="J207" s="588"/>
      <c r="K207" s="648"/>
      <c r="L207" s="638">
        <v>0</v>
      </c>
      <c r="M207" s="638">
        <v>0</v>
      </c>
      <c r="N207" s="181">
        <v>0</v>
      </c>
      <c r="O207" s="181">
        <v>10000</v>
      </c>
      <c r="P207" s="181">
        <v>0</v>
      </c>
      <c r="Q207" s="638">
        <v>0</v>
      </c>
      <c r="R207" s="171"/>
      <c r="S207" s="162"/>
      <c r="T207" s="170"/>
      <c r="U207" s="170"/>
    </row>
    <row r="208" spans="1:26" ht="15.6" customHeight="1" x14ac:dyDescent="0.25">
      <c r="A208" s="364">
        <f t="shared" si="20"/>
        <v>13</v>
      </c>
      <c r="B208" s="178" t="s">
        <v>145</v>
      </c>
      <c r="C208" s="177"/>
      <c r="D208" s="176"/>
      <c r="E208" s="175" t="s">
        <v>144</v>
      </c>
      <c r="F208" s="174" t="s">
        <v>65</v>
      </c>
      <c r="G208" s="173" t="s">
        <v>139</v>
      </c>
      <c r="H208" s="172"/>
      <c r="I208" s="487"/>
      <c r="J208" s="589"/>
      <c r="K208" s="651">
        <v>20000</v>
      </c>
      <c r="L208" s="637">
        <v>0</v>
      </c>
      <c r="M208" s="637">
        <v>0</v>
      </c>
      <c r="N208" s="162">
        <v>0</v>
      </c>
      <c r="O208" s="162">
        <v>0</v>
      </c>
      <c r="P208" s="162">
        <v>20000</v>
      </c>
      <c r="Q208" s="637">
        <v>0</v>
      </c>
      <c r="R208" s="171"/>
      <c r="S208" s="162"/>
      <c r="T208" s="170"/>
      <c r="U208" s="170"/>
    </row>
    <row r="209" spans="1:23" s="179" customFormat="1" ht="15.6" customHeight="1" x14ac:dyDescent="0.55000000000000004">
      <c r="A209" s="190">
        <f t="shared" si="20"/>
        <v>14</v>
      </c>
      <c r="B209" s="189" t="s">
        <v>145</v>
      </c>
      <c r="C209" s="188"/>
      <c r="D209" s="187"/>
      <c r="E209" s="186" t="s">
        <v>153</v>
      </c>
      <c r="F209" s="185" t="s">
        <v>65</v>
      </c>
      <c r="G209" s="184" t="s">
        <v>139</v>
      </c>
      <c r="H209" s="183"/>
      <c r="I209" s="486"/>
      <c r="J209" s="588"/>
      <c r="K209" s="652">
        <v>10000</v>
      </c>
      <c r="L209" s="642">
        <v>10000</v>
      </c>
      <c r="M209" s="642">
        <v>10000</v>
      </c>
      <c r="N209" s="643">
        <v>10000</v>
      </c>
      <c r="O209" s="643">
        <v>10000</v>
      </c>
      <c r="P209" s="643">
        <v>10000</v>
      </c>
      <c r="Q209" s="642">
        <v>10000</v>
      </c>
      <c r="R209" s="182"/>
      <c r="S209" s="181"/>
      <c r="T209" s="180"/>
      <c r="U209" s="180"/>
    </row>
    <row r="210" spans="1:23" ht="15.6" customHeight="1" thickBot="1" x14ac:dyDescent="0.3">
      <c r="A210" s="169"/>
      <c r="B210" s="169" t="s">
        <v>143</v>
      </c>
      <c r="C210" s="168"/>
      <c r="D210" s="167"/>
      <c r="E210" s="166"/>
      <c r="F210" s="165"/>
      <c r="G210" s="164"/>
      <c r="H210" s="163"/>
      <c r="I210" s="488"/>
      <c r="J210" s="590"/>
      <c r="K210" s="387">
        <f t="shared" ref="K210:U210" si="21">SUM(K196:K209)</f>
        <v>50000</v>
      </c>
      <c r="L210" s="388">
        <f t="shared" si="21"/>
        <v>60000</v>
      </c>
      <c r="M210" s="388">
        <f t="shared" si="21"/>
        <v>60000</v>
      </c>
      <c r="N210" s="388">
        <f t="shared" si="21"/>
        <v>50000</v>
      </c>
      <c r="O210" s="388">
        <f t="shared" si="21"/>
        <v>40000</v>
      </c>
      <c r="P210" s="388">
        <f t="shared" si="21"/>
        <v>50000</v>
      </c>
      <c r="Q210" s="389">
        <f t="shared" si="21"/>
        <v>60000</v>
      </c>
      <c r="R210" s="432">
        <f t="shared" si="21"/>
        <v>0</v>
      </c>
      <c r="S210" s="388">
        <f t="shared" si="21"/>
        <v>0</v>
      </c>
      <c r="T210" s="389">
        <f t="shared" si="21"/>
        <v>0</v>
      </c>
      <c r="U210" s="389">
        <f t="shared" si="21"/>
        <v>0</v>
      </c>
    </row>
    <row r="211" spans="1:23" ht="15.6" customHeight="1" x14ac:dyDescent="0.25">
      <c r="A211" s="25"/>
      <c r="B211" s="25"/>
      <c r="C211" s="146"/>
      <c r="D211" s="146"/>
      <c r="E211" s="161"/>
      <c r="G211" s="161"/>
      <c r="H211" s="160"/>
      <c r="I211" s="158"/>
      <c r="J211" s="159"/>
      <c r="K211" s="158"/>
      <c r="L211" s="158"/>
      <c r="M211" s="158"/>
      <c r="N211" s="158"/>
      <c r="O211" s="158"/>
      <c r="P211" s="158"/>
      <c r="Q211" s="158"/>
      <c r="R211" s="158"/>
      <c r="S211" s="158"/>
      <c r="T211" s="158"/>
      <c r="U211" s="158"/>
    </row>
    <row r="212" spans="1:23" ht="15.6" customHeight="1" x14ac:dyDescent="0.25">
      <c r="A212" s="25"/>
      <c r="B212" s="25"/>
      <c r="C212" s="146"/>
      <c r="D212" s="146"/>
      <c r="E212" s="161"/>
      <c r="G212" s="161"/>
      <c r="H212" s="160"/>
      <c r="I212" s="158"/>
      <c r="J212" s="159"/>
      <c r="K212" s="158">
        <f t="shared" ref="K212:W212" si="22">+K210+K194+K164</f>
        <v>1760000</v>
      </c>
      <c r="L212" s="158">
        <f t="shared" si="22"/>
        <v>2439500.8899999997</v>
      </c>
      <c r="M212" s="158">
        <f t="shared" si="22"/>
        <v>1981264</v>
      </c>
      <c r="N212" s="158">
        <f t="shared" si="22"/>
        <v>1791401</v>
      </c>
      <c r="O212" s="158">
        <f t="shared" si="22"/>
        <v>1611865.43</v>
      </c>
      <c r="P212" s="158">
        <f t="shared" si="22"/>
        <v>2289295.7928999998</v>
      </c>
      <c r="Q212" s="158">
        <f t="shared" si="22"/>
        <v>1011334.6666870001</v>
      </c>
      <c r="R212" s="158">
        <f t="shared" si="22"/>
        <v>1538424.7066876101</v>
      </c>
      <c r="S212" s="158">
        <f t="shared" si="22"/>
        <v>2197688.6478882385</v>
      </c>
      <c r="T212" s="158">
        <f t="shared" si="22"/>
        <v>1748009.3073248854</v>
      </c>
      <c r="U212" s="158">
        <f t="shared" si="22"/>
        <v>1356429.586544632</v>
      </c>
      <c r="V212" s="158">
        <f t="shared" si="22"/>
        <v>0</v>
      </c>
      <c r="W212" s="158">
        <f t="shared" si="22"/>
        <v>0</v>
      </c>
    </row>
    <row r="213" spans="1:23" ht="15.6" customHeight="1" x14ac:dyDescent="0.25">
      <c r="V213" s="142"/>
      <c r="W213" s="142"/>
    </row>
    <row r="214" spans="1:23" ht="15.6" customHeight="1" x14ac:dyDescent="0.25">
      <c r="G214" s="12" t="s">
        <v>85</v>
      </c>
      <c r="H214" s="1064" t="s">
        <v>142</v>
      </c>
      <c r="I214" s="1064"/>
      <c r="K214" s="157">
        <f>+SUM(K156:K158)+K160+SUM(K144:K154)+SUM(K132)+SUM(K126:K129)+SUM(K67:K116)+SUM(K23:K61)+SUM(K14:K20)+SUM(K7)</f>
        <v>1420000</v>
      </c>
      <c r="L214" s="157">
        <f t="shared" ref="L214:W214" si="23">+SUM(L156:L158)+L160+SUM(L144:L154)+SUM(L132)+SUM(L126:L129)+SUM(L67:L116)+SUM(L23:L61)+SUM(L14:L20)+SUM(L7)</f>
        <v>1219310.8900000001</v>
      </c>
      <c r="M214" s="157">
        <f t="shared" si="23"/>
        <v>1400000</v>
      </c>
      <c r="N214" s="157">
        <f t="shared" si="23"/>
        <v>1108000</v>
      </c>
      <c r="O214" s="157">
        <f t="shared" si="23"/>
        <v>965500</v>
      </c>
      <c r="P214" s="157">
        <f t="shared" si="23"/>
        <v>1908500</v>
      </c>
      <c r="Q214" s="157">
        <f t="shared" si="23"/>
        <v>720000</v>
      </c>
      <c r="R214" s="157">
        <f t="shared" si="23"/>
        <v>1383960</v>
      </c>
      <c r="S214" s="157">
        <f t="shared" si="23"/>
        <v>2026000</v>
      </c>
      <c r="T214" s="157">
        <f t="shared" si="23"/>
        <v>1505000</v>
      </c>
      <c r="U214" s="157">
        <f t="shared" si="23"/>
        <v>1125000</v>
      </c>
      <c r="V214" s="157">
        <f t="shared" si="23"/>
        <v>0</v>
      </c>
      <c r="W214" s="157">
        <f t="shared" si="23"/>
        <v>0</v>
      </c>
    </row>
    <row r="215" spans="1:23" ht="15.6" customHeight="1" x14ac:dyDescent="0.25">
      <c r="G215" s="40" t="s">
        <v>86</v>
      </c>
      <c r="H215" s="1065" t="s">
        <v>86</v>
      </c>
      <c r="I215" s="1065"/>
      <c r="K215" s="156">
        <f>+SUM(K8:K13)+SUM(K21:K22)+SUM(K62:K66)+SUM(K117:K125)+SUM(K130:K131)+SUM(K133:K143)+K155+K159</f>
        <v>90000</v>
      </c>
      <c r="L215" s="156">
        <f t="shared" ref="L215:W215" si="24">+SUM(L8:L13)+SUM(L21:L22)+SUM(L62:L66)+SUM(L117:L125)+SUM(L130:L131)+SUM(L133:L143)+L155+L159</f>
        <v>836875</v>
      </c>
      <c r="M215" s="156">
        <f t="shared" si="24"/>
        <v>236700</v>
      </c>
      <c r="N215" s="156">
        <f t="shared" si="24"/>
        <v>262481</v>
      </c>
      <c r="O215" s="156">
        <f t="shared" si="24"/>
        <v>348345.43</v>
      </c>
      <c r="P215" s="156">
        <f t="shared" si="24"/>
        <v>213295.7929</v>
      </c>
      <c r="Q215" s="156">
        <f t="shared" si="24"/>
        <v>181334.66668700002</v>
      </c>
      <c r="R215" s="156">
        <f t="shared" si="24"/>
        <v>119464.70668761003</v>
      </c>
      <c r="S215" s="156">
        <f t="shared" si="24"/>
        <v>110688.64788823834</v>
      </c>
      <c r="T215" s="156">
        <f t="shared" si="24"/>
        <v>166009.30732488551</v>
      </c>
      <c r="U215" s="156">
        <f t="shared" si="24"/>
        <v>129429.58654463205</v>
      </c>
      <c r="V215" s="156">
        <f t="shared" si="24"/>
        <v>0</v>
      </c>
      <c r="W215" s="156">
        <f t="shared" si="24"/>
        <v>0</v>
      </c>
    </row>
    <row r="216" spans="1:23" ht="15.6" customHeight="1" x14ac:dyDescent="0.25">
      <c r="G216" s="155" t="s">
        <v>89</v>
      </c>
      <c r="H216" s="1058" t="s">
        <v>141</v>
      </c>
      <c r="I216" s="1058"/>
      <c r="K216" s="154">
        <f t="shared" ref="K216:W216" si="25">+K194</f>
        <v>200000</v>
      </c>
      <c r="L216" s="154">
        <f t="shared" si="25"/>
        <v>323315</v>
      </c>
      <c r="M216" s="154">
        <f t="shared" si="25"/>
        <v>284564</v>
      </c>
      <c r="N216" s="154">
        <f t="shared" si="25"/>
        <v>370920</v>
      </c>
      <c r="O216" s="154">
        <f t="shared" si="25"/>
        <v>258020</v>
      </c>
      <c r="P216" s="154">
        <f t="shared" si="25"/>
        <v>117500</v>
      </c>
      <c r="Q216" s="154">
        <f t="shared" si="25"/>
        <v>50000</v>
      </c>
      <c r="R216" s="154">
        <f t="shared" si="25"/>
        <v>35000</v>
      </c>
      <c r="S216" s="154">
        <f t="shared" si="25"/>
        <v>61000</v>
      </c>
      <c r="T216" s="154">
        <f t="shared" si="25"/>
        <v>77000</v>
      </c>
      <c r="U216" s="154">
        <f t="shared" si="25"/>
        <v>102000</v>
      </c>
      <c r="V216" s="154">
        <f t="shared" si="25"/>
        <v>0</v>
      </c>
      <c r="W216" s="154">
        <f t="shared" si="25"/>
        <v>0</v>
      </c>
    </row>
    <row r="217" spans="1:23" ht="15.6" customHeight="1" x14ac:dyDescent="0.25">
      <c r="G217" s="45" t="s">
        <v>140</v>
      </c>
      <c r="H217" s="1059" t="s">
        <v>139</v>
      </c>
      <c r="I217" s="1059"/>
      <c r="K217" s="153">
        <f>+K210</f>
        <v>50000</v>
      </c>
      <c r="L217" s="153">
        <f t="shared" ref="L217:W217" si="26">+L210</f>
        <v>60000</v>
      </c>
      <c r="M217" s="153">
        <f t="shared" si="26"/>
        <v>60000</v>
      </c>
      <c r="N217" s="153">
        <f t="shared" si="26"/>
        <v>50000</v>
      </c>
      <c r="O217" s="153">
        <f t="shared" si="26"/>
        <v>40000</v>
      </c>
      <c r="P217" s="153">
        <f t="shared" si="26"/>
        <v>50000</v>
      </c>
      <c r="Q217" s="153">
        <f t="shared" si="26"/>
        <v>60000</v>
      </c>
      <c r="R217" s="153">
        <f t="shared" si="26"/>
        <v>0</v>
      </c>
      <c r="S217" s="153">
        <f t="shared" si="26"/>
        <v>0</v>
      </c>
      <c r="T217" s="153">
        <f t="shared" si="26"/>
        <v>0</v>
      </c>
      <c r="U217" s="153">
        <f t="shared" si="26"/>
        <v>0</v>
      </c>
      <c r="V217" s="153">
        <f t="shared" si="26"/>
        <v>0</v>
      </c>
      <c r="W217" s="153">
        <f t="shared" si="26"/>
        <v>0</v>
      </c>
    </row>
    <row r="218" spans="1:23" ht="15.6" customHeight="1" x14ac:dyDescent="0.25">
      <c r="K218" s="142">
        <f t="shared" ref="K218" si="27">SUM(K214:K217)</f>
        <v>1760000</v>
      </c>
      <c r="L218" s="142">
        <f t="shared" ref="L218:W218" si="28">SUM(L214:L217)</f>
        <v>2439500.89</v>
      </c>
      <c r="M218" s="142">
        <f t="shared" si="28"/>
        <v>1981264</v>
      </c>
      <c r="N218" s="142">
        <f t="shared" si="28"/>
        <v>1791401</v>
      </c>
      <c r="O218" s="142">
        <f t="shared" si="28"/>
        <v>1611865.43</v>
      </c>
      <c r="P218" s="142">
        <f t="shared" si="28"/>
        <v>2289295.7928999998</v>
      </c>
      <c r="Q218" s="142">
        <f t="shared" si="28"/>
        <v>1011334.6666870001</v>
      </c>
      <c r="R218" s="142">
        <f t="shared" si="28"/>
        <v>1538424.7066876101</v>
      </c>
      <c r="S218" s="142">
        <f t="shared" si="28"/>
        <v>2197688.6478882385</v>
      </c>
      <c r="T218" s="142">
        <f t="shared" si="28"/>
        <v>1748009.3073248854</v>
      </c>
      <c r="U218" s="142">
        <f t="shared" si="28"/>
        <v>1356429.586544632</v>
      </c>
      <c r="V218" s="142">
        <f t="shared" si="28"/>
        <v>0</v>
      </c>
      <c r="W218" s="142">
        <f t="shared" si="28"/>
        <v>0</v>
      </c>
    </row>
    <row r="220" spans="1:23" x14ac:dyDescent="0.25">
      <c r="K220" s="142">
        <f>+K218-K212</f>
        <v>0</v>
      </c>
      <c r="L220" s="142">
        <f t="shared" ref="L220:U220" si="29">+L218-L212</f>
        <v>0</v>
      </c>
      <c r="M220" s="142">
        <f t="shared" si="29"/>
        <v>0</v>
      </c>
      <c r="N220" s="142">
        <f t="shared" si="29"/>
        <v>0</v>
      </c>
      <c r="O220" s="142">
        <f t="shared" si="29"/>
        <v>0</v>
      </c>
      <c r="P220" s="142">
        <f t="shared" si="29"/>
        <v>0</v>
      </c>
      <c r="Q220" s="142">
        <f t="shared" si="29"/>
        <v>0</v>
      </c>
      <c r="R220" s="142">
        <f t="shared" si="29"/>
        <v>0</v>
      </c>
      <c r="S220" s="142">
        <f t="shared" si="29"/>
        <v>0</v>
      </c>
      <c r="T220" s="142">
        <f t="shared" si="29"/>
        <v>0</v>
      </c>
      <c r="U220" s="142">
        <f t="shared" si="29"/>
        <v>0</v>
      </c>
    </row>
    <row r="223" spans="1:23" x14ac:dyDescent="0.25">
      <c r="E223" s="152"/>
      <c r="F223" s="151"/>
      <c r="G223" s="150"/>
      <c r="H223" s="149"/>
    </row>
    <row r="224" spans="1:23" x14ac:dyDescent="0.25">
      <c r="C224" s="148"/>
      <c r="D224" s="148"/>
      <c r="E224" s="141"/>
      <c r="F224" s="148"/>
      <c r="G224" s="141"/>
      <c r="H224" s="141"/>
      <c r="I224" s="141"/>
      <c r="J224" s="141"/>
      <c r="K224" s="141"/>
      <c r="L224" s="141"/>
      <c r="M224" s="141"/>
      <c r="N224" s="141"/>
      <c r="O224" s="141"/>
      <c r="P224" s="141"/>
      <c r="Q224" s="141"/>
      <c r="R224" s="141"/>
      <c r="S224" s="141"/>
      <c r="T224" s="141"/>
      <c r="U224" s="141"/>
    </row>
    <row r="225" spans="3:21" x14ac:dyDescent="0.25">
      <c r="C225" s="148"/>
      <c r="D225" s="148"/>
      <c r="E225" s="141"/>
      <c r="F225" s="148"/>
      <c r="G225" s="141"/>
      <c r="H225" s="141"/>
      <c r="I225" s="141"/>
      <c r="J225" s="141"/>
      <c r="K225" s="141"/>
      <c r="L225" s="141"/>
      <c r="M225" s="141"/>
      <c r="N225" s="141"/>
      <c r="O225" s="141"/>
      <c r="P225" s="141"/>
      <c r="Q225" s="141"/>
      <c r="R225" s="141"/>
      <c r="S225" s="141"/>
      <c r="T225" s="141"/>
      <c r="U225" s="141"/>
    </row>
    <row r="226" spans="3:21" x14ac:dyDescent="0.25">
      <c r="C226" s="148"/>
      <c r="D226" s="148"/>
      <c r="E226" s="141"/>
      <c r="F226" s="148"/>
      <c r="G226" s="141"/>
      <c r="H226" s="141"/>
      <c r="I226" s="141"/>
      <c r="J226" s="141"/>
      <c r="K226" s="141"/>
      <c r="L226" s="141"/>
      <c r="M226" s="141"/>
      <c r="N226" s="141"/>
      <c r="O226" s="141"/>
      <c r="P226" s="141"/>
      <c r="Q226" s="141"/>
      <c r="R226" s="141"/>
      <c r="S226" s="141"/>
      <c r="T226" s="141"/>
      <c r="U226" s="141"/>
    </row>
    <row r="227" spans="3:21" x14ac:dyDescent="0.25">
      <c r="C227" s="148"/>
      <c r="D227" s="148"/>
      <c r="E227" s="141"/>
      <c r="F227" s="148"/>
      <c r="G227" s="141"/>
      <c r="H227" s="141"/>
      <c r="I227" s="141"/>
      <c r="J227" s="141"/>
      <c r="K227" s="141"/>
      <c r="L227" s="141"/>
      <c r="M227" s="141"/>
      <c r="N227" s="141"/>
      <c r="O227" s="141"/>
      <c r="P227" s="141"/>
      <c r="Q227" s="141"/>
      <c r="R227" s="141"/>
      <c r="S227" s="141"/>
      <c r="T227" s="141"/>
      <c r="U227" s="141"/>
    </row>
    <row r="228" spans="3:21" x14ac:dyDescent="0.25">
      <c r="C228" s="148"/>
      <c r="D228" s="148"/>
      <c r="E228" s="141"/>
      <c r="F228" s="148"/>
      <c r="G228" s="141"/>
      <c r="H228" s="141"/>
      <c r="I228" s="141"/>
      <c r="J228" s="141"/>
      <c r="K228" s="141"/>
      <c r="L228" s="141"/>
      <c r="M228" s="141"/>
      <c r="N228" s="141"/>
      <c r="O228" s="141"/>
      <c r="P228" s="141"/>
      <c r="Q228" s="141"/>
      <c r="R228" s="141"/>
      <c r="S228" s="141"/>
      <c r="T228" s="141"/>
      <c r="U228" s="141"/>
    </row>
    <row r="229" spans="3:21" x14ac:dyDescent="0.25">
      <c r="C229" s="148"/>
      <c r="D229" s="148"/>
      <c r="E229" s="141"/>
      <c r="F229" s="148"/>
      <c r="G229" s="141"/>
      <c r="H229" s="141"/>
      <c r="I229" s="141"/>
      <c r="J229" s="141"/>
      <c r="K229" s="141"/>
      <c r="L229" s="141"/>
      <c r="M229" s="141"/>
      <c r="N229" s="141"/>
      <c r="O229" s="141"/>
      <c r="P229" s="141"/>
      <c r="Q229" s="141"/>
      <c r="R229" s="141"/>
      <c r="S229" s="141"/>
      <c r="T229" s="141"/>
      <c r="U229" s="141"/>
    </row>
    <row r="230" spans="3:21" x14ac:dyDescent="0.25">
      <c r="C230" s="148"/>
      <c r="D230" s="148"/>
      <c r="E230" s="141"/>
      <c r="F230" s="148"/>
      <c r="G230" s="141"/>
      <c r="H230" s="141"/>
      <c r="I230" s="141"/>
      <c r="J230" s="141"/>
      <c r="K230" s="141"/>
      <c r="L230" s="141"/>
      <c r="M230" s="141"/>
      <c r="N230" s="141"/>
      <c r="O230" s="141"/>
      <c r="P230" s="141"/>
      <c r="Q230" s="141"/>
      <c r="R230" s="141"/>
      <c r="S230" s="141"/>
      <c r="T230" s="141"/>
      <c r="U230" s="141"/>
    </row>
    <row r="231" spans="3:21" x14ac:dyDescent="0.25">
      <c r="C231" s="148"/>
      <c r="D231" s="148"/>
      <c r="E231" s="141"/>
      <c r="F231" s="148"/>
      <c r="G231" s="141"/>
      <c r="H231" s="141"/>
      <c r="I231" s="141"/>
      <c r="J231" s="141"/>
      <c r="K231" s="141"/>
      <c r="L231" s="141"/>
      <c r="M231" s="141"/>
      <c r="N231" s="141"/>
      <c r="O231" s="141"/>
      <c r="P231" s="141"/>
      <c r="Q231" s="141"/>
      <c r="R231" s="141"/>
      <c r="S231" s="141"/>
      <c r="T231" s="141"/>
      <c r="U231" s="141"/>
    </row>
    <row r="232" spans="3:21" x14ac:dyDescent="0.25">
      <c r="C232" s="148"/>
      <c r="D232" s="148"/>
      <c r="E232" s="141"/>
      <c r="F232" s="148"/>
      <c r="G232" s="141"/>
      <c r="H232" s="141"/>
      <c r="I232" s="141"/>
      <c r="J232" s="141"/>
      <c r="K232" s="141"/>
      <c r="L232" s="141"/>
      <c r="M232" s="141"/>
      <c r="N232" s="141"/>
      <c r="O232" s="141"/>
      <c r="P232" s="141"/>
      <c r="Q232" s="141"/>
      <c r="R232" s="141"/>
      <c r="S232" s="141"/>
      <c r="T232" s="141"/>
      <c r="U232" s="141"/>
    </row>
    <row r="233" spans="3:21" x14ac:dyDescent="0.25">
      <c r="C233" s="148"/>
      <c r="D233" s="148"/>
      <c r="E233" s="141"/>
      <c r="F233" s="148"/>
      <c r="G233" s="141"/>
      <c r="H233" s="141"/>
      <c r="I233" s="141"/>
      <c r="J233" s="141"/>
      <c r="K233" s="141"/>
      <c r="L233" s="141"/>
      <c r="M233" s="141"/>
      <c r="N233" s="141"/>
      <c r="O233" s="141"/>
      <c r="P233" s="141"/>
      <c r="Q233" s="141"/>
      <c r="R233" s="141"/>
      <c r="S233" s="141"/>
      <c r="T233" s="141"/>
      <c r="U233" s="141"/>
    </row>
    <row r="234" spans="3:21" x14ac:dyDescent="0.25">
      <c r="C234" s="148"/>
      <c r="D234" s="148"/>
      <c r="E234" s="141"/>
      <c r="F234" s="148"/>
      <c r="G234" s="141"/>
      <c r="H234" s="141"/>
      <c r="I234" s="141"/>
      <c r="J234" s="141"/>
      <c r="K234" s="141"/>
      <c r="L234" s="141"/>
      <c r="M234" s="141"/>
      <c r="N234" s="141"/>
      <c r="O234" s="141"/>
      <c r="P234" s="141"/>
      <c r="Q234" s="141"/>
      <c r="R234" s="141"/>
      <c r="S234" s="141"/>
      <c r="T234" s="141"/>
      <c r="U234" s="141"/>
    </row>
    <row r="235" spans="3:21" x14ac:dyDescent="0.25">
      <c r="C235" s="148"/>
      <c r="D235" s="148"/>
      <c r="E235" s="141"/>
      <c r="F235" s="148"/>
      <c r="G235" s="141"/>
      <c r="H235" s="141"/>
      <c r="I235" s="141"/>
      <c r="J235" s="141"/>
      <c r="K235" s="141"/>
      <c r="L235" s="141"/>
      <c r="M235" s="141"/>
      <c r="N235" s="141"/>
      <c r="O235" s="141"/>
      <c r="P235" s="141"/>
      <c r="Q235" s="141"/>
      <c r="R235" s="141"/>
      <c r="S235" s="141"/>
      <c r="T235" s="141"/>
      <c r="U235" s="141"/>
    </row>
    <row r="236" spans="3:21" x14ac:dyDescent="0.25">
      <c r="C236" s="148"/>
      <c r="D236" s="148"/>
      <c r="E236" s="141"/>
      <c r="F236" s="148"/>
      <c r="G236" s="141"/>
      <c r="H236" s="141"/>
      <c r="I236" s="141"/>
      <c r="J236" s="141"/>
      <c r="K236" s="141"/>
      <c r="L236" s="141"/>
      <c r="M236" s="141"/>
      <c r="N236" s="141"/>
      <c r="O236" s="141"/>
      <c r="P236" s="141"/>
      <c r="Q236" s="141"/>
      <c r="R236" s="141"/>
      <c r="S236" s="141"/>
      <c r="T236" s="141"/>
      <c r="U236" s="141"/>
    </row>
    <row r="237" spans="3:21" x14ac:dyDescent="0.25">
      <c r="C237" s="148"/>
      <c r="D237" s="148"/>
      <c r="E237" s="141"/>
      <c r="F237" s="148"/>
      <c r="G237" s="141"/>
      <c r="H237" s="141"/>
      <c r="I237" s="141"/>
      <c r="J237" s="141"/>
      <c r="K237" s="141"/>
      <c r="L237" s="141"/>
      <c r="M237" s="141"/>
      <c r="N237" s="141"/>
      <c r="O237" s="141"/>
      <c r="P237" s="141"/>
      <c r="Q237" s="141"/>
      <c r="R237" s="141"/>
      <c r="S237" s="141"/>
      <c r="T237" s="141"/>
      <c r="U237" s="141"/>
    </row>
    <row r="238" spans="3:21" x14ac:dyDescent="0.25">
      <c r="C238" s="148"/>
      <c r="D238" s="148"/>
      <c r="E238" s="141"/>
      <c r="F238" s="148"/>
      <c r="G238" s="141"/>
      <c r="H238" s="141"/>
      <c r="I238" s="141"/>
      <c r="J238" s="141"/>
      <c r="K238" s="141"/>
      <c r="L238" s="141"/>
      <c r="M238" s="141"/>
      <c r="N238" s="141"/>
      <c r="O238" s="141"/>
      <c r="P238" s="141"/>
      <c r="Q238" s="141"/>
      <c r="R238" s="141"/>
      <c r="S238" s="141"/>
      <c r="T238" s="141"/>
      <c r="U238" s="141"/>
    </row>
    <row r="239" spans="3:21" x14ac:dyDescent="0.25">
      <c r="C239" s="148"/>
      <c r="D239" s="148"/>
      <c r="E239" s="141"/>
      <c r="F239" s="148"/>
      <c r="G239" s="141"/>
      <c r="H239" s="141"/>
      <c r="I239" s="141"/>
      <c r="J239" s="141"/>
      <c r="K239" s="141"/>
      <c r="L239" s="141"/>
      <c r="M239" s="141"/>
      <c r="N239" s="141"/>
      <c r="O239" s="141"/>
      <c r="P239" s="141"/>
      <c r="Q239" s="141"/>
      <c r="R239" s="141"/>
      <c r="S239" s="141"/>
      <c r="T239" s="141"/>
      <c r="U239" s="141"/>
    </row>
    <row r="240" spans="3:21" x14ac:dyDescent="0.25">
      <c r="C240" s="148"/>
      <c r="D240" s="148"/>
      <c r="E240" s="141"/>
      <c r="F240" s="148"/>
      <c r="G240" s="141"/>
      <c r="H240" s="141"/>
      <c r="I240" s="141"/>
      <c r="J240" s="141"/>
      <c r="K240" s="141"/>
      <c r="L240" s="141"/>
      <c r="M240" s="141"/>
      <c r="N240" s="141"/>
      <c r="O240" s="141"/>
      <c r="P240" s="141"/>
      <c r="Q240" s="141"/>
      <c r="R240" s="141"/>
      <c r="S240" s="141"/>
      <c r="T240" s="141"/>
      <c r="U240" s="141"/>
    </row>
    <row r="241" spans="3:21" x14ac:dyDescent="0.25">
      <c r="C241" s="148"/>
      <c r="D241" s="148"/>
      <c r="E241" s="141"/>
      <c r="F241" s="148"/>
      <c r="G241" s="141"/>
      <c r="H241" s="141"/>
      <c r="I241" s="141"/>
      <c r="J241" s="141"/>
      <c r="K241" s="141"/>
      <c r="L241" s="141"/>
      <c r="M241" s="141"/>
      <c r="N241" s="141"/>
      <c r="O241" s="141"/>
      <c r="P241" s="141"/>
      <c r="Q241" s="141"/>
      <c r="R241" s="141"/>
      <c r="S241" s="141"/>
      <c r="T241" s="141"/>
      <c r="U241" s="141"/>
    </row>
    <row r="242" spans="3:21" x14ac:dyDescent="0.25">
      <c r="C242" s="148"/>
      <c r="D242" s="148"/>
      <c r="E242" s="141"/>
      <c r="F242" s="148"/>
      <c r="G242" s="141"/>
      <c r="H242" s="141"/>
      <c r="I242" s="141"/>
      <c r="J242" s="141"/>
      <c r="K242" s="141"/>
      <c r="L242" s="141"/>
      <c r="M242" s="141"/>
      <c r="N242" s="141"/>
      <c r="O242" s="141"/>
      <c r="P242" s="141"/>
      <c r="Q242" s="141"/>
      <c r="R242" s="141"/>
      <c r="S242" s="141"/>
      <c r="T242" s="141"/>
      <c r="U242" s="141"/>
    </row>
    <row r="243" spans="3:21" x14ac:dyDescent="0.25">
      <c r="C243" s="148"/>
      <c r="D243" s="148"/>
      <c r="E243" s="141"/>
      <c r="F243" s="148"/>
      <c r="G243" s="141"/>
      <c r="H243" s="141"/>
      <c r="I243" s="141"/>
      <c r="J243" s="141"/>
      <c r="K243" s="141"/>
      <c r="L243" s="141"/>
      <c r="M243" s="141"/>
      <c r="N243" s="141"/>
      <c r="O243" s="141"/>
      <c r="P243" s="141"/>
      <c r="Q243" s="141"/>
      <c r="R243" s="141"/>
      <c r="S243" s="141"/>
      <c r="T243" s="141"/>
      <c r="U243" s="141"/>
    </row>
    <row r="244" spans="3:21" x14ac:dyDescent="0.25">
      <c r="C244" s="148"/>
      <c r="D244" s="148"/>
      <c r="E244" s="141"/>
      <c r="F244" s="148"/>
      <c r="G244" s="141"/>
      <c r="H244" s="141"/>
      <c r="I244" s="141"/>
      <c r="J244" s="141"/>
      <c r="K244" s="141"/>
      <c r="L244" s="141"/>
      <c r="M244" s="141"/>
      <c r="N244" s="141"/>
      <c r="O244" s="141"/>
      <c r="P244" s="141"/>
      <c r="Q244" s="141"/>
      <c r="R244" s="141"/>
      <c r="S244" s="141"/>
      <c r="T244" s="141"/>
      <c r="U244" s="141"/>
    </row>
    <row r="245" spans="3:21" x14ac:dyDescent="0.25">
      <c r="C245" s="148"/>
      <c r="D245" s="148"/>
      <c r="E245" s="141"/>
      <c r="F245" s="148"/>
      <c r="G245" s="141"/>
      <c r="H245" s="141"/>
      <c r="I245" s="141"/>
      <c r="J245" s="141"/>
      <c r="K245" s="141"/>
      <c r="L245" s="141"/>
      <c r="M245" s="141"/>
      <c r="N245" s="141"/>
      <c r="O245" s="141"/>
      <c r="P245" s="141"/>
      <c r="Q245" s="141"/>
      <c r="R245" s="141"/>
      <c r="S245" s="141"/>
      <c r="T245" s="141"/>
      <c r="U245" s="141"/>
    </row>
    <row r="246" spans="3:21" x14ac:dyDescent="0.25">
      <c r="C246" s="148"/>
      <c r="D246" s="148"/>
      <c r="E246" s="141"/>
      <c r="F246" s="148"/>
      <c r="G246" s="141"/>
      <c r="H246" s="141"/>
      <c r="I246" s="141"/>
      <c r="J246" s="141"/>
      <c r="K246" s="141"/>
      <c r="L246" s="141"/>
      <c r="M246" s="141"/>
      <c r="N246" s="141"/>
      <c r="O246" s="141"/>
      <c r="P246" s="141"/>
      <c r="Q246" s="141"/>
      <c r="R246" s="141"/>
      <c r="S246" s="141"/>
      <c r="T246" s="141"/>
      <c r="U246" s="141"/>
    </row>
    <row r="247" spans="3:21" x14ac:dyDescent="0.25">
      <c r="C247" s="148"/>
      <c r="D247" s="148"/>
      <c r="E247" s="141"/>
      <c r="F247" s="148"/>
      <c r="G247" s="141"/>
      <c r="H247" s="141"/>
      <c r="I247" s="141"/>
      <c r="J247" s="141"/>
      <c r="K247" s="141"/>
      <c r="L247" s="141"/>
      <c r="M247" s="141"/>
      <c r="N247" s="141"/>
      <c r="O247" s="141"/>
      <c r="P247" s="141"/>
      <c r="Q247" s="141"/>
      <c r="R247" s="141"/>
      <c r="S247" s="141"/>
      <c r="T247" s="141"/>
      <c r="U247" s="141"/>
    </row>
    <row r="248" spans="3:21" x14ac:dyDescent="0.25">
      <c r="C248" s="148"/>
      <c r="D248" s="148"/>
      <c r="E248" s="141"/>
      <c r="F248" s="148"/>
      <c r="G248" s="141"/>
      <c r="H248" s="141"/>
      <c r="I248" s="141"/>
      <c r="J248" s="141"/>
      <c r="K248" s="141"/>
      <c r="L248" s="141"/>
      <c r="M248" s="141"/>
      <c r="N248" s="141"/>
      <c r="O248" s="141"/>
      <c r="P248" s="141"/>
      <c r="Q248" s="141"/>
      <c r="R248" s="141"/>
      <c r="S248" s="141"/>
      <c r="T248" s="141"/>
      <c r="U248" s="141"/>
    </row>
    <row r="249" spans="3:21" x14ac:dyDescent="0.25">
      <c r="C249" s="148"/>
      <c r="D249" s="148"/>
      <c r="E249" s="141"/>
      <c r="F249" s="148"/>
      <c r="G249" s="141"/>
      <c r="H249" s="141"/>
      <c r="I249" s="141"/>
      <c r="J249" s="141"/>
      <c r="K249" s="141"/>
      <c r="L249" s="141"/>
      <c r="M249" s="141"/>
      <c r="N249" s="141"/>
      <c r="O249" s="141"/>
      <c r="P249" s="141"/>
      <c r="Q249" s="141"/>
      <c r="R249" s="141"/>
      <c r="S249" s="141"/>
      <c r="T249" s="141"/>
      <c r="U249" s="141"/>
    </row>
    <row r="250" spans="3:21" x14ac:dyDescent="0.25">
      <c r="C250" s="148"/>
      <c r="D250" s="148"/>
      <c r="E250" s="141"/>
      <c r="F250" s="148"/>
      <c r="G250" s="141"/>
      <c r="H250" s="141"/>
      <c r="I250" s="141"/>
      <c r="J250" s="141"/>
      <c r="K250" s="141"/>
      <c r="L250" s="141"/>
      <c r="M250" s="141"/>
      <c r="N250" s="141"/>
      <c r="O250" s="141"/>
      <c r="P250" s="141"/>
      <c r="Q250" s="141"/>
      <c r="R250" s="141"/>
      <c r="S250" s="141"/>
      <c r="T250" s="141"/>
      <c r="U250" s="141"/>
    </row>
    <row r="251" spans="3:21" x14ac:dyDescent="0.25">
      <c r="C251" s="148"/>
      <c r="D251" s="148"/>
      <c r="E251" s="141"/>
      <c r="F251" s="148"/>
      <c r="G251" s="141"/>
      <c r="H251" s="141"/>
      <c r="I251" s="141"/>
      <c r="J251" s="141"/>
      <c r="K251" s="141"/>
      <c r="L251" s="141"/>
      <c r="M251" s="141"/>
      <c r="N251" s="141"/>
      <c r="O251" s="141"/>
      <c r="P251" s="141"/>
      <c r="Q251" s="141"/>
      <c r="R251" s="141"/>
      <c r="S251" s="141"/>
      <c r="T251" s="141"/>
      <c r="U251" s="141"/>
    </row>
    <row r="252" spans="3:21" x14ac:dyDescent="0.25">
      <c r="C252" s="148"/>
      <c r="D252" s="148"/>
      <c r="E252" s="141"/>
      <c r="F252" s="148"/>
      <c r="G252" s="141"/>
      <c r="H252" s="141"/>
      <c r="I252" s="141"/>
      <c r="J252" s="141"/>
      <c r="K252" s="141"/>
      <c r="L252" s="141"/>
      <c r="M252" s="141"/>
      <c r="N252" s="141"/>
      <c r="O252" s="141"/>
      <c r="P252" s="141"/>
      <c r="Q252" s="141"/>
      <c r="R252" s="141"/>
      <c r="S252" s="141"/>
      <c r="T252" s="141"/>
      <c r="U252" s="141"/>
    </row>
    <row r="253" spans="3:21" x14ac:dyDescent="0.25">
      <c r="C253" s="148"/>
      <c r="D253" s="148"/>
      <c r="E253" s="141"/>
      <c r="F253" s="148"/>
      <c r="G253" s="141"/>
      <c r="H253" s="141"/>
      <c r="I253" s="141"/>
      <c r="J253" s="141"/>
      <c r="K253" s="141"/>
      <c r="L253" s="141"/>
      <c r="M253" s="141"/>
      <c r="N253" s="141"/>
      <c r="O253" s="141"/>
      <c r="P253" s="141"/>
      <c r="Q253" s="141"/>
      <c r="R253" s="141"/>
      <c r="S253" s="141"/>
      <c r="T253" s="141"/>
      <c r="U253" s="141"/>
    </row>
    <row r="254" spans="3:21" x14ac:dyDescent="0.25">
      <c r="C254" s="148"/>
      <c r="D254" s="148"/>
      <c r="E254" s="141"/>
      <c r="F254" s="148"/>
      <c r="G254" s="141"/>
      <c r="H254" s="141"/>
      <c r="I254" s="141"/>
      <c r="J254" s="141"/>
      <c r="K254" s="141"/>
      <c r="L254" s="141"/>
      <c r="M254" s="141"/>
      <c r="N254" s="141"/>
      <c r="O254" s="141"/>
      <c r="P254" s="141"/>
      <c r="Q254" s="141"/>
      <c r="R254" s="141"/>
      <c r="S254" s="141"/>
      <c r="T254" s="141"/>
      <c r="U254" s="141"/>
    </row>
    <row r="255" spans="3:21" x14ac:dyDescent="0.25">
      <c r="C255" s="148"/>
      <c r="D255" s="148"/>
      <c r="E255" s="141"/>
      <c r="F255" s="148"/>
      <c r="G255" s="141"/>
      <c r="H255" s="141"/>
      <c r="I255" s="141"/>
      <c r="J255" s="141"/>
      <c r="K255" s="141"/>
      <c r="L255" s="141"/>
      <c r="M255" s="141"/>
      <c r="N255" s="141"/>
      <c r="O255" s="141"/>
      <c r="P255" s="141"/>
      <c r="Q255" s="141"/>
      <c r="R255" s="141"/>
      <c r="S255" s="141"/>
      <c r="T255" s="141"/>
      <c r="U255" s="141"/>
    </row>
    <row r="256" spans="3:21" x14ac:dyDescent="0.25">
      <c r="C256" s="148"/>
      <c r="D256" s="148"/>
      <c r="E256" s="141"/>
      <c r="F256" s="148"/>
      <c r="G256" s="141"/>
      <c r="H256" s="141"/>
      <c r="I256" s="141"/>
      <c r="J256" s="141"/>
      <c r="K256" s="141"/>
      <c r="L256" s="141"/>
      <c r="M256" s="141"/>
      <c r="N256" s="141"/>
      <c r="O256" s="141"/>
      <c r="P256" s="141"/>
      <c r="Q256" s="141"/>
      <c r="R256" s="141"/>
      <c r="S256" s="141"/>
      <c r="T256" s="141"/>
      <c r="U256" s="141"/>
    </row>
    <row r="257" spans="3:21" x14ac:dyDescent="0.25">
      <c r="C257" s="148"/>
      <c r="D257" s="148"/>
      <c r="E257" s="141"/>
      <c r="F257" s="148"/>
      <c r="G257" s="141"/>
      <c r="H257" s="141"/>
      <c r="I257" s="141"/>
      <c r="J257" s="141"/>
      <c r="K257" s="141"/>
      <c r="L257" s="141"/>
      <c r="M257" s="141"/>
      <c r="N257" s="141"/>
      <c r="O257" s="141"/>
      <c r="P257" s="141"/>
      <c r="Q257" s="141"/>
      <c r="R257" s="141"/>
      <c r="S257" s="141"/>
      <c r="T257" s="141"/>
      <c r="U257" s="141"/>
    </row>
    <row r="258" spans="3:21" x14ac:dyDescent="0.25">
      <c r="C258" s="148"/>
      <c r="D258" s="148"/>
      <c r="E258" s="141"/>
      <c r="F258" s="148"/>
      <c r="G258" s="141"/>
      <c r="H258" s="141"/>
      <c r="I258" s="141"/>
      <c r="J258" s="141"/>
      <c r="K258" s="141"/>
      <c r="L258" s="141"/>
      <c r="M258" s="141"/>
      <c r="N258" s="141"/>
      <c r="O258" s="141"/>
      <c r="P258" s="141"/>
      <c r="Q258" s="141"/>
      <c r="R258" s="141"/>
      <c r="S258" s="141"/>
      <c r="T258" s="141"/>
      <c r="U258" s="141"/>
    </row>
    <row r="259" spans="3:21" x14ac:dyDescent="0.25">
      <c r="C259" s="148"/>
      <c r="D259" s="148"/>
      <c r="E259" s="141"/>
      <c r="F259" s="148"/>
      <c r="G259" s="141"/>
      <c r="H259" s="141"/>
      <c r="I259" s="141"/>
      <c r="J259" s="141"/>
      <c r="K259" s="141"/>
      <c r="L259" s="141"/>
      <c r="M259" s="141"/>
      <c r="N259" s="141"/>
      <c r="O259" s="141"/>
      <c r="P259" s="141"/>
      <c r="Q259" s="141"/>
      <c r="R259" s="141"/>
      <c r="S259" s="141"/>
      <c r="T259" s="141"/>
      <c r="U259" s="141"/>
    </row>
  </sheetData>
  <mergeCells count="16">
    <mergeCell ref="A1:O1"/>
    <mergeCell ref="A2:O2"/>
    <mergeCell ref="A3:O3"/>
    <mergeCell ref="C5:C6"/>
    <mergeCell ref="A5:A6"/>
    <mergeCell ref="B5:B6"/>
    <mergeCell ref="E5:E6"/>
    <mergeCell ref="D5:D6"/>
    <mergeCell ref="G5:G6"/>
    <mergeCell ref="H5:H6"/>
    <mergeCell ref="H216:I216"/>
    <mergeCell ref="H217:I217"/>
    <mergeCell ref="I5:I6"/>
    <mergeCell ref="F5:F6"/>
    <mergeCell ref="H214:I214"/>
    <mergeCell ref="H215:I215"/>
  </mergeCells>
  <printOptions horizontalCentered="1" gridLines="1"/>
  <pageMargins left="0" right="0" top="0" bottom="0" header="0.39" footer="0.17"/>
  <pageSetup paperSize="3" scale="69" firstPageNumber="4" fitToHeight="3" orientation="landscape" useFirstPageNumber="1" r:id="rId1"/>
  <headerFooter alignWithMargins="0">
    <oddFooter>&amp;C&amp;P&amp;R&amp;"Times New Roman,Bold"&amp;12&amp;D</oddFooter>
  </headerFooter>
  <rowBreaks count="2" manualBreakCount="2">
    <brk id="164" max="16" man="1"/>
    <brk id="218" max="16"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60"/>
  <sheetViews>
    <sheetView view="pageBreakPreview" zoomScale="90" zoomScaleNormal="85" zoomScaleSheetLayoutView="90" workbookViewId="0">
      <selection activeCell="B56" sqref="B56"/>
    </sheetView>
  </sheetViews>
  <sheetFormatPr defaultColWidth="9.109375" defaultRowHeight="13.2" x14ac:dyDescent="0.25"/>
  <cols>
    <col min="1" max="1" width="93" style="50" customWidth="1"/>
    <col min="2" max="2" width="70.6640625" style="50" customWidth="1"/>
    <col min="3" max="16384" width="9.109375" style="50"/>
  </cols>
  <sheetData>
    <row r="1" spans="1:2" ht="15.6" x14ac:dyDescent="0.3">
      <c r="A1" s="1094" t="s">
        <v>0</v>
      </c>
      <c r="B1" s="1094"/>
    </row>
    <row r="2" spans="1:2" ht="15.6" x14ac:dyDescent="0.3">
      <c r="A2" s="1095" t="s">
        <v>1</v>
      </c>
      <c r="B2" s="1095"/>
    </row>
    <row r="3" spans="1:2" ht="15.6" x14ac:dyDescent="0.3">
      <c r="A3" s="1096"/>
      <c r="B3" s="1096"/>
    </row>
    <row r="4" spans="1:2" ht="15.6" x14ac:dyDescent="0.3">
      <c r="A4" s="1090" t="s">
        <v>606</v>
      </c>
      <c r="B4" s="1090"/>
    </row>
    <row r="5" spans="1:2" ht="25.2" customHeight="1" x14ac:dyDescent="0.25">
      <c r="A5" s="1097" t="s">
        <v>605</v>
      </c>
      <c r="B5" s="1097"/>
    </row>
    <row r="6" spans="1:2" ht="15.6" x14ac:dyDescent="0.3">
      <c r="A6" s="1091"/>
      <c r="B6" s="1091"/>
    </row>
    <row r="7" spans="1:2" ht="15.6" x14ac:dyDescent="0.3">
      <c r="A7" s="1090" t="s">
        <v>127</v>
      </c>
      <c r="B7" s="1088"/>
    </row>
    <row r="8" spans="1:2" ht="15.6" x14ac:dyDescent="0.3">
      <c r="A8" s="1091"/>
      <c r="B8" s="1091"/>
    </row>
    <row r="9" spans="1:2" ht="15.6" x14ac:dyDescent="0.3">
      <c r="A9" s="1090" t="s">
        <v>101</v>
      </c>
      <c r="B9" s="1090"/>
    </row>
    <row r="10" spans="1:2" ht="15.6" x14ac:dyDescent="0.3">
      <c r="A10" s="1090" t="s">
        <v>128</v>
      </c>
      <c r="B10" s="1088"/>
    </row>
    <row r="11" spans="1:2" ht="15.6" x14ac:dyDescent="0.3">
      <c r="A11" s="1090" t="s">
        <v>102</v>
      </c>
      <c r="B11" s="1090"/>
    </row>
    <row r="12" spans="1:2" ht="15.6" x14ac:dyDescent="0.3">
      <c r="A12" s="1091"/>
      <c r="B12" s="1091"/>
    </row>
    <row r="13" spans="1:2" ht="15.6" x14ac:dyDescent="0.3">
      <c r="A13" s="1090" t="s">
        <v>103</v>
      </c>
      <c r="B13" s="1088"/>
    </row>
    <row r="14" spans="1:2" ht="45.6" customHeight="1" x14ac:dyDescent="0.25">
      <c r="A14" s="1092" t="s">
        <v>607</v>
      </c>
      <c r="B14" s="1093"/>
    </row>
    <row r="15" spans="1:2" ht="15.6" x14ac:dyDescent="0.3">
      <c r="A15" s="1091"/>
      <c r="B15" s="1091"/>
    </row>
    <row r="16" spans="1:2" ht="15.6" x14ac:dyDescent="0.3">
      <c r="A16" s="1090" t="s">
        <v>129</v>
      </c>
      <c r="B16" s="1088"/>
    </row>
    <row r="17" spans="1:2" ht="15.6" x14ac:dyDescent="0.3">
      <c r="A17" s="1091"/>
      <c r="B17" s="1091"/>
    </row>
    <row r="18" spans="1:2" ht="15.6" x14ac:dyDescent="0.3">
      <c r="A18" s="1089" t="s">
        <v>104</v>
      </c>
      <c r="B18" s="1089"/>
    </row>
    <row r="19" spans="1:2" ht="51.6" customHeight="1" x14ac:dyDescent="0.25">
      <c r="A19" s="1081" t="s">
        <v>608</v>
      </c>
      <c r="B19" s="1082"/>
    </row>
    <row r="20" spans="1:2" ht="48" customHeight="1" x14ac:dyDescent="0.3">
      <c r="A20" s="1083" t="s">
        <v>609</v>
      </c>
      <c r="B20" s="1084"/>
    </row>
    <row r="21" spans="1:2" ht="40.799999999999997" customHeight="1" x14ac:dyDescent="0.25">
      <c r="A21" s="1085" t="s">
        <v>610</v>
      </c>
      <c r="B21" s="1086"/>
    </row>
    <row r="22" spans="1:2" ht="15.6" x14ac:dyDescent="0.3">
      <c r="A22" s="1087"/>
      <c r="B22" s="1087"/>
    </row>
    <row r="23" spans="1:2" ht="15.6" x14ac:dyDescent="0.3">
      <c r="A23" s="51" t="s">
        <v>105</v>
      </c>
      <c r="B23" s="52" t="s">
        <v>2</v>
      </c>
    </row>
    <row r="24" spans="1:2" ht="15.6" x14ac:dyDescent="0.3">
      <c r="A24" s="52" t="s">
        <v>106</v>
      </c>
      <c r="B24" s="53">
        <f>25000+65000</f>
        <v>90000</v>
      </c>
    </row>
    <row r="25" spans="1:2" ht="15.6" x14ac:dyDescent="0.3">
      <c r="A25" s="52" t="s">
        <v>107</v>
      </c>
      <c r="B25" s="53">
        <v>85000</v>
      </c>
    </row>
    <row r="26" spans="1:2" ht="15.6" x14ac:dyDescent="0.3">
      <c r="A26" s="52" t="s">
        <v>5</v>
      </c>
      <c r="B26" s="53">
        <v>4210000</v>
      </c>
    </row>
    <row r="27" spans="1:2" ht="15.6" x14ac:dyDescent="0.3">
      <c r="A27" s="52" t="s">
        <v>26</v>
      </c>
      <c r="B27" s="53">
        <v>650000</v>
      </c>
    </row>
    <row r="28" spans="1:2" ht="15.6" x14ac:dyDescent="0.3">
      <c r="A28" s="52" t="s">
        <v>108</v>
      </c>
      <c r="B28" s="53">
        <v>0</v>
      </c>
    </row>
    <row r="29" spans="1:2" ht="15.6" x14ac:dyDescent="0.3">
      <c r="A29" s="52" t="s">
        <v>109</v>
      </c>
      <c r="B29" s="54">
        <v>0</v>
      </c>
    </row>
    <row r="30" spans="1:2" ht="15.6" x14ac:dyDescent="0.3">
      <c r="A30" s="52" t="s">
        <v>7</v>
      </c>
      <c r="B30" s="53">
        <f>SUM(B24:B29)</f>
        <v>5035000</v>
      </c>
    </row>
    <row r="31" spans="1:2" ht="15.6" x14ac:dyDescent="0.3">
      <c r="A31" s="464"/>
      <c r="B31" s="465"/>
    </row>
    <row r="32" spans="1:2" ht="15.6" x14ac:dyDescent="0.3">
      <c r="A32" s="51" t="s">
        <v>110</v>
      </c>
      <c r="B32" s="53"/>
    </row>
    <row r="33" spans="1:2" ht="15.6" x14ac:dyDescent="0.3">
      <c r="A33" s="55" t="s">
        <v>111</v>
      </c>
      <c r="B33" s="53">
        <v>0</v>
      </c>
    </row>
    <row r="34" spans="1:2" ht="15.6" x14ac:dyDescent="0.3">
      <c r="A34" s="55" t="s">
        <v>112</v>
      </c>
      <c r="B34" s="53">
        <v>650000</v>
      </c>
    </row>
    <row r="35" spans="1:2" ht="15.6" x14ac:dyDescent="0.3">
      <c r="A35" s="53" t="s">
        <v>113</v>
      </c>
      <c r="B35" s="53">
        <v>0</v>
      </c>
    </row>
    <row r="36" spans="1:2" ht="15.6" x14ac:dyDescent="0.3">
      <c r="A36" s="53" t="s">
        <v>114</v>
      </c>
      <c r="B36" s="53">
        <v>0</v>
      </c>
    </row>
    <row r="37" spans="1:2" ht="15.6" x14ac:dyDescent="0.3">
      <c r="A37" s="53" t="s">
        <v>115</v>
      </c>
      <c r="B37" s="53">
        <v>265000</v>
      </c>
    </row>
    <row r="38" spans="1:2" ht="15.6" x14ac:dyDescent="0.3">
      <c r="A38" s="53" t="s">
        <v>116</v>
      </c>
      <c r="B38" s="53">
        <v>4095000</v>
      </c>
    </row>
    <row r="39" spans="1:2" ht="17.399999999999999" x14ac:dyDescent="0.45">
      <c r="A39" s="53" t="s">
        <v>117</v>
      </c>
      <c r="B39" s="56">
        <v>25000</v>
      </c>
    </row>
    <row r="40" spans="1:2" ht="15.6" x14ac:dyDescent="0.3">
      <c r="A40" s="57" t="s">
        <v>7</v>
      </c>
      <c r="B40" s="54">
        <f>SUM(B33:B39)</f>
        <v>5035000</v>
      </c>
    </row>
    <row r="41" spans="1:2" ht="15.6" x14ac:dyDescent="0.3">
      <c r="A41" s="464"/>
      <c r="B41" s="465"/>
    </row>
    <row r="42" spans="1:2" ht="15.6" x14ac:dyDescent="0.3">
      <c r="A42" s="51" t="s">
        <v>118</v>
      </c>
      <c r="B42" s="53" t="s">
        <v>2</v>
      </c>
    </row>
    <row r="43" spans="1:2" ht="15.6" x14ac:dyDescent="0.3">
      <c r="A43" s="52" t="s">
        <v>12</v>
      </c>
      <c r="B43" s="53">
        <v>0</v>
      </c>
    </row>
    <row r="44" spans="1:2" ht="15.6" x14ac:dyDescent="0.3">
      <c r="A44" s="52" t="s">
        <v>13</v>
      </c>
      <c r="B44" s="53">
        <v>3000</v>
      </c>
    </row>
    <row r="45" spans="1:2" ht="15.6" x14ac:dyDescent="0.3">
      <c r="A45" s="52" t="s">
        <v>14</v>
      </c>
      <c r="B45" s="53">
        <v>2500</v>
      </c>
    </row>
    <row r="46" spans="1:2" ht="15.6" x14ac:dyDescent="0.3">
      <c r="A46" s="52" t="s">
        <v>15</v>
      </c>
      <c r="B46" s="53">
        <v>6500</v>
      </c>
    </row>
    <row r="47" spans="1:2" ht="15.6" x14ac:dyDescent="0.3">
      <c r="A47" s="51" t="s">
        <v>7</v>
      </c>
      <c r="B47" s="54">
        <f>SUM(B43:B46)</f>
        <v>12000</v>
      </c>
    </row>
    <row r="48" spans="1:2" ht="15.6" x14ac:dyDescent="0.3">
      <c r="A48" s="1088"/>
      <c r="B48" s="1088"/>
    </row>
    <row r="49" spans="1:2" ht="15.6" x14ac:dyDescent="0.3">
      <c r="A49" s="57" t="s">
        <v>119</v>
      </c>
      <c r="B49" s="58"/>
    </row>
    <row r="50" spans="1:2" ht="15.6" x14ac:dyDescent="0.3">
      <c r="A50" s="466"/>
      <c r="B50" s="465">
        <v>0</v>
      </c>
    </row>
    <row r="51" spans="1:2" ht="15.6" x14ac:dyDescent="0.3">
      <c r="A51" s="73"/>
      <c r="B51" s="87"/>
    </row>
    <row r="52" spans="1:2" ht="15.6" x14ac:dyDescent="0.3">
      <c r="A52" s="80" t="s">
        <v>19</v>
      </c>
      <c r="B52" s="81"/>
    </row>
    <row r="53" spans="1:2" ht="15.6" x14ac:dyDescent="0.3">
      <c r="A53" s="138" t="s">
        <v>121</v>
      </c>
      <c r="B53" s="81"/>
    </row>
    <row r="54" spans="1:2" ht="15.6" x14ac:dyDescent="0.3">
      <c r="A54" s="139" t="s">
        <v>122</v>
      </c>
      <c r="B54" s="92">
        <v>50000</v>
      </c>
    </row>
    <row r="55" spans="1:2" ht="15.6" x14ac:dyDescent="0.3">
      <c r="A55" s="139" t="s">
        <v>123</v>
      </c>
      <c r="B55" s="81">
        <f>25000+4960000</f>
        <v>4985000</v>
      </c>
    </row>
    <row r="56" spans="1:2" ht="15.6" x14ac:dyDescent="0.3">
      <c r="A56" s="139" t="s">
        <v>124</v>
      </c>
      <c r="B56" s="81" t="s">
        <v>2</v>
      </c>
    </row>
    <row r="57" spans="1:2" ht="15.6" x14ac:dyDescent="0.3">
      <c r="A57" s="139" t="s">
        <v>136</v>
      </c>
      <c r="B57" s="93"/>
    </row>
    <row r="58" spans="1:2" ht="15.6" x14ac:dyDescent="0.3">
      <c r="A58" s="324" t="s">
        <v>325</v>
      </c>
      <c r="B58" s="81"/>
    </row>
    <row r="59" spans="1:2" ht="16.2" thickBot="1" x14ac:dyDescent="0.35">
      <c r="A59" s="140" t="s">
        <v>444</v>
      </c>
      <c r="B59" s="81"/>
    </row>
    <row r="60" spans="1:2" ht="16.8" thickTop="1" thickBot="1" x14ac:dyDescent="0.35">
      <c r="A60" s="89" t="s">
        <v>11</v>
      </c>
      <c r="B60" s="90">
        <f>SUM(B53:B59)</f>
        <v>5035000</v>
      </c>
    </row>
  </sheetData>
  <mergeCells count="23">
    <mergeCell ref="A6:B6"/>
    <mergeCell ref="A1:B1"/>
    <mergeCell ref="A2:B2"/>
    <mergeCell ref="A3:B3"/>
    <mergeCell ref="A4:B4"/>
    <mergeCell ref="A5:B5"/>
    <mergeCell ref="A18:B18"/>
    <mergeCell ref="A7:B7"/>
    <mergeCell ref="A8:B8"/>
    <mergeCell ref="A9:B9"/>
    <mergeCell ref="A10:B10"/>
    <mergeCell ref="A11:B11"/>
    <mergeCell ref="A12:B12"/>
    <mergeCell ref="A13:B13"/>
    <mergeCell ref="A14:B14"/>
    <mergeCell ref="A15:B15"/>
    <mergeCell ref="A16:B16"/>
    <mergeCell ref="A17:B17"/>
    <mergeCell ref="A19:B19"/>
    <mergeCell ref="A20:B20"/>
    <mergeCell ref="A21:B21"/>
    <mergeCell ref="A22:B22"/>
    <mergeCell ref="A48:B48"/>
  </mergeCells>
  <printOptions gridLines="1"/>
  <pageMargins left="0.02" right="0" top="0.51" bottom="0.5" header="0.5" footer="0.5"/>
  <pageSetup scale="64" firstPageNumber="7"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6"/>
  <sheetViews>
    <sheetView topLeftCell="A7" zoomScale="85" workbookViewId="0">
      <selection activeCell="A37" sqref="A37:B46"/>
    </sheetView>
  </sheetViews>
  <sheetFormatPr defaultColWidth="9.33203125" defaultRowHeight="15.6" x14ac:dyDescent="0.3"/>
  <cols>
    <col min="1" max="1" width="78.44140625" style="69" customWidth="1"/>
    <col min="2" max="2" width="13.6640625" style="92" customWidth="1"/>
    <col min="3" max="16384" width="9.33203125" style="69"/>
  </cols>
  <sheetData>
    <row r="1" spans="1:12" x14ac:dyDescent="0.3">
      <c r="A1" s="1094" t="s">
        <v>0</v>
      </c>
      <c r="B1" s="1094"/>
    </row>
    <row r="2" spans="1:12" x14ac:dyDescent="0.3">
      <c r="A2" s="1094" t="s">
        <v>1</v>
      </c>
      <c r="B2" s="1094"/>
    </row>
    <row r="3" spans="1:12" ht="12.75" customHeight="1" x14ac:dyDescent="0.3">
      <c r="A3" s="70"/>
      <c r="B3" s="71"/>
    </row>
    <row r="4" spans="1:12" s="72" customFormat="1" ht="17.25" customHeight="1" x14ac:dyDescent="0.3">
      <c r="A4" s="1100" t="s">
        <v>94</v>
      </c>
      <c r="B4" s="1101"/>
    </row>
    <row r="5" spans="1:12" ht="12.75" customHeight="1" x14ac:dyDescent="0.3">
      <c r="A5" s="73"/>
      <c r="B5" s="74"/>
    </row>
    <row r="6" spans="1:12" x14ac:dyDescent="0.3">
      <c r="A6" s="1102" t="s">
        <v>338</v>
      </c>
      <c r="B6" s="1102"/>
    </row>
    <row r="7" spans="1:12" x14ac:dyDescent="0.3">
      <c r="A7" s="504" t="s">
        <v>31</v>
      </c>
      <c r="B7" s="75"/>
    </row>
    <row r="8" spans="1:12" x14ac:dyDescent="0.3">
      <c r="A8" s="1102" t="s">
        <v>95</v>
      </c>
      <c r="B8" s="1102"/>
    </row>
    <row r="9" spans="1:12" x14ac:dyDescent="0.3">
      <c r="A9" s="1103" t="s">
        <v>51</v>
      </c>
      <c r="B9" s="1103"/>
    </row>
    <row r="10" spans="1:12" ht="12.75" customHeight="1" x14ac:dyDescent="0.3">
      <c r="A10" s="76"/>
      <c r="B10" s="77"/>
    </row>
    <row r="11" spans="1:12" x14ac:dyDescent="0.3">
      <c r="A11" s="1098" t="s">
        <v>24</v>
      </c>
      <c r="B11" s="1099"/>
    </row>
    <row r="12" spans="1:12" ht="12.75" customHeight="1" thickBot="1" x14ac:dyDescent="0.35">
      <c r="A12" s="78"/>
      <c r="B12" s="79"/>
    </row>
    <row r="13" spans="1:12" x14ac:dyDescent="0.3">
      <c r="A13" s="80" t="s">
        <v>16</v>
      </c>
      <c r="B13" s="81" t="s">
        <v>2</v>
      </c>
    </row>
    <row r="14" spans="1:12" x14ac:dyDescent="0.3">
      <c r="A14" s="69" t="s">
        <v>3</v>
      </c>
      <c r="B14" s="81" t="s">
        <v>2</v>
      </c>
    </row>
    <row r="15" spans="1:12" x14ac:dyDescent="0.3">
      <c r="A15" s="69" t="s">
        <v>25</v>
      </c>
      <c r="B15" s="81">
        <v>436000</v>
      </c>
      <c r="L15" s="91"/>
    </row>
    <row r="16" spans="1:12" x14ac:dyDescent="0.3">
      <c r="A16" s="69" t="s">
        <v>5</v>
      </c>
      <c r="B16" s="81">
        <v>2884000</v>
      </c>
    </row>
    <row r="17" spans="1:4" ht="16.2" thickBot="1" x14ac:dyDescent="0.35">
      <c r="A17" s="82" t="s">
        <v>26</v>
      </c>
      <c r="B17" s="83"/>
    </row>
    <row r="18" spans="1:4" ht="16.2" thickTop="1" x14ac:dyDescent="0.3">
      <c r="A18" s="69" t="s">
        <v>6</v>
      </c>
      <c r="B18" s="84"/>
      <c r="D18" s="72"/>
    </row>
    <row r="19" spans="1:4" s="80" customFormat="1" ht="16.2" thickBot="1" x14ac:dyDescent="0.35">
      <c r="A19" s="85" t="s">
        <v>7</v>
      </c>
      <c r="B19" s="86">
        <f>SUM(B13:B17)-(B18)</f>
        <v>3320000</v>
      </c>
    </row>
    <row r="20" spans="1:4" ht="12.75" customHeight="1" x14ac:dyDescent="0.3">
      <c r="A20" s="73"/>
      <c r="B20" s="87"/>
    </row>
    <row r="21" spans="1:4" x14ac:dyDescent="0.3">
      <c r="A21" s="80" t="s">
        <v>17</v>
      </c>
      <c r="B21" s="81"/>
    </row>
    <row r="22" spans="1:4" x14ac:dyDescent="0.3">
      <c r="A22" s="69" t="s">
        <v>443</v>
      </c>
      <c r="B22" s="81">
        <v>2655800</v>
      </c>
    </row>
    <row r="23" spans="1:4" ht="16.5" customHeight="1" x14ac:dyDescent="0.3">
      <c r="A23" s="69" t="s">
        <v>22</v>
      </c>
      <c r="B23" s="81"/>
    </row>
    <row r="24" spans="1:4" x14ac:dyDescent="0.3">
      <c r="A24" s="69" t="s">
        <v>20</v>
      </c>
      <c r="B24" s="81"/>
    </row>
    <row r="25" spans="1:4" x14ac:dyDescent="0.3">
      <c r="A25" s="69" t="s">
        <v>8</v>
      </c>
      <c r="B25" s="81"/>
    </row>
    <row r="26" spans="1:4" x14ac:dyDescent="0.3">
      <c r="A26" s="69" t="s">
        <v>341</v>
      </c>
      <c r="B26" s="81">
        <v>664200</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3320000</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73"/>
      <c r="B37" s="87"/>
    </row>
    <row r="38" spans="1:2" x14ac:dyDescent="0.3">
      <c r="A38" s="80" t="s">
        <v>19</v>
      </c>
      <c r="B38" s="81"/>
    </row>
    <row r="39" spans="1:2" x14ac:dyDescent="0.3">
      <c r="A39" s="138" t="s">
        <v>121</v>
      </c>
      <c r="B39" s="81">
        <v>436000</v>
      </c>
    </row>
    <row r="40" spans="1:2" x14ac:dyDescent="0.3">
      <c r="A40" s="139" t="s">
        <v>122</v>
      </c>
    </row>
    <row r="41" spans="1:2" x14ac:dyDescent="0.3">
      <c r="A41" s="139" t="s">
        <v>123</v>
      </c>
      <c r="B41" s="81"/>
    </row>
    <row r="42" spans="1:2" x14ac:dyDescent="0.3">
      <c r="A42" s="139" t="s">
        <v>124</v>
      </c>
      <c r="B42" s="81" t="s">
        <v>2</v>
      </c>
    </row>
    <row r="43" spans="1:2" x14ac:dyDescent="0.3">
      <c r="A43" s="139" t="s">
        <v>136</v>
      </c>
      <c r="B43" s="93"/>
    </row>
    <row r="44" spans="1:2" x14ac:dyDescent="0.3">
      <c r="A44" s="324" t="s">
        <v>325</v>
      </c>
      <c r="B44" s="81"/>
    </row>
    <row r="45" spans="1:2" ht="16.2" thickBot="1" x14ac:dyDescent="0.35">
      <c r="A45" s="140" t="s">
        <v>444</v>
      </c>
      <c r="B45" s="81">
        <v>2884000</v>
      </c>
    </row>
    <row r="46" spans="1:2" ht="16.8" thickTop="1" thickBot="1" x14ac:dyDescent="0.35">
      <c r="A46" s="89" t="s">
        <v>11</v>
      </c>
      <c r="B46" s="90">
        <f>SUM(B39:B45)</f>
        <v>3320000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9"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10" zoomScale="85" workbookViewId="0">
      <selection activeCell="A46" sqref="A46"/>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32</v>
      </c>
      <c r="B4" s="1101"/>
    </row>
    <row r="5" spans="1:2" ht="12.75" customHeight="1" x14ac:dyDescent="0.3">
      <c r="A5" s="73"/>
      <c r="B5" s="74"/>
    </row>
    <row r="6" spans="1:2" x14ac:dyDescent="0.3">
      <c r="A6" s="1102" t="s">
        <v>29</v>
      </c>
      <c r="B6" s="1102"/>
    </row>
    <row r="7" spans="1:2" x14ac:dyDescent="0.3">
      <c r="A7" s="504" t="s">
        <v>31</v>
      </c>
      <c r="B7" s="75"/>
    </row>
    <row r="8" spans="1:2" x14ac:dyDescent="0.3">
      <c r="A8" s="1102" t="s">
        <v>95</v>
      </c>
      <c r="B8" s="1102"/>
    </row>
    <row r="9" spans="1:2" x14ac:dyDescent="0.3">
      <c r="A9" s="1102"/>
      <c r="B9" s="1102"/>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16</v>
      </c>
      <c r="B13" s="81" t="s">
        <v>2</v>
      </c>
    </row>
    <row r="14" spans="1:2" x14ac:dyDescent="0.3">
      <c r="A14" s="69" t="s">
        <v>3</v>
      </c>
      <c r="B14" s="81">
        <v>30000</v>
      </c>
    </row>
    <row r="15" spans="1:2" x14ac:dyDescent="0.3">
      <c r="A15" s="69" t="s">
        <v>25</v>
      </c>
      <c r="B15" s="81" t="s">
        <v>2</v>
      </c>
    </row>
    <row r="16" spans="1:2" x14ac:dyDescent="0.3">
      <c r="A16" s="69" t="s">
        <v>5</v>
      </c>
      <c r="B16" s="81">
        <v>170000</v>
      </c>
    </row>
    <row r="17" spans="1:4" ht="16.2" thickBot="1" x14ac:dyDescent="0.35">
      <c r="A17" s="82" t="s">
        <v>26</v>
      </c>
      <c r="B17" s="83"/>
    </row>
    <row r="18" spans="1:4" ht="16.2" thickTop="1" x14ac:dyDescent="0.3">
      <c r="A18" s="69" t="s">
        <v>6</v>
      </c>
      <c r="B18" s="84" t="s">
        <v>2</v>
      </c>
      <c r="D18" s="72"/>
    </row>
    <row r="19" spans="1:4" s="80" customFormat="1" ht="16.2" thickBot="1" x14ac:dyDescent="0.35">
      <c r="A19" s="85" t="s">
        <v>7</v>
      </c>
      <c r="B19" s="86">
        <f>SUM(B14:B18)</f>
        <v>200000</v>
      </c>
    </row>
    <row r="20" spans="1:4" ht="12.75" customHeight="1" x14ac:dyDescent="0.3">
      <c r="A20" s="73"/>
      <c r="B20" s="87"/>
    </row>
    <row r="21" spans="1:4" x14ac:dyDescent="0.3">
      <c r="A21" s="80" t="s">
        <v>36</v>
      </c>
      <c r="B21" s="81"/>
    </row>
    <row r="22" spans="1:4" x14ac:dyDescent="0.3">
      <c r="A22" s="69" t="s">
        <v>21</v>
      </c>
      <c r="B22" s="81"/>
    </row>
    <row r="23" spans="1:4" ht="16.5" customHeight="1" x14ac:dyDescent="0.3">
      <c r="A23" s="69" t="s">
        <v>22</v>
      </c>
      <c r="B23" s="81"/>
    </row>
    <row r="24" spans="1:4" x14ac:dyDescent="0.3">
      <c r="A24" s="69" t="s">
        <v>20</v>
      </c>
      <c r="B24" s="81"/>
    </row>
    <row r="25" spans="1:4" x14ac:dyDescent="0.3">
      <c r="A25" s="69" t="s">
        <v>8</v>
      </c>
      <c r="B25" s="81"/>
    </row>
    <row r="26" spans="1:4" x14ac:dyDescent="0.3">
      <c r="A26" s="69" t="s">
        <v>342</v>
      </c>
      <c r="B26" s="81">
        <v>200000</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200000</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984"/>
      <c r="B37" s="74"/>
    </row>
    <row r="38" spans="1:2" x14ac:dyDescent="0.3">
      <c r="A38" s="985" t="s">
        <v>19</v>
      </c>
      <c r="B38" s="93"/>
    </row>
    <row r="39" spans="1:2" x14ac:dyDescent="0.3">
      <c r="A39" s="986" t="s">
        <v>121</v>
      </c>
      <c r="B39" s="93">
        <v>200000</v>
      </c>
    </row>
    <row r="40" spans="1:2" x14ac:dyDescent="0.3">
      <c r="A40" s="987" t="s">
        <v>122</v>
      </c>
      <c r="B40" s="93">
        <v>200000</v>
      </c>
    </row>
    <row r="41" spans="1:2" x14ac:dyDescent="0.3">
      <c r="A41" s="987" t="s">
        <v>123</v>
      </c>
      <c r="B41" s="93">
        <v>200000</v>
      </c>
    </row>
    <row r="42" spans="1:2" x14ac:dyDescent="0.3">
      <c r="A42" s="987" t="s">
        <v>124</v>
      </c>
      <c r="B42" s="93">
        <v>200000</v>
      </c>
    </row>
    <row r="43" spans="1:2" x14ac:dyDescent="0.3">
      <c r="A43" s="987" t="s">
        <v>136</v>
      </c>
      <c r="B43" s="93">
        <v>200000</v>
      </c>
    </row>
    <row r="44" spans="1:2" x14ac:dyDescent="0.3">
      <c r="A44" s="988" t="s">
        <v>325</v>
      </c>
      <c r="B44" s="93">
        <v>200000</v>
      </c>
    </row>
    <row r="45" spans="1:2" ht="16.2" thickBot="1" x14ac:dyDescent="0.35">
      <c r="A45" s="989" t="s">
        <v>444</v>
      </c>
      <c r="B45" s="93">
        <v>200000</v>
      </c>
    </row>
    <row r="46" spans="1:2" ht="16.8" thickTop="1" thickBot="1" x14ac:dyDescent="0.35">
      <c r="A46" s="85" t="s">
        <v>11</v>
      </c>
      <c r="B46" s="90">
        <f>SUM(B39:B45)</f>
        <v>1400000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firstPageNumber="1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7" zoomScale="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33</v>
      </c>
      <c r="B4" s="1101"/>
    </row>
    <row r="5" spans="1:2" ht="12.75" customHeight="1" x14ac:dyDescent="0.3">
      <c r="A5" s="73"/>
      <c r="B5" s="74"/>
    </row>
    <row r="6" spans="1:2" x14ac:dyDescent="0.3">
      <c r="A6" s="1102" t="s">
        <v>27</v>
      </c>
      <c r="B6" s="1102"/>
    </row>
    <row r="7" spans="1:2" x14ac:dyDescent="0.3">
      <c r="A7" s="75" t="s">
        <v>31</v>
      </c>
      <c r="B7" s="75"/>
    </row>
    <row r="8" spans="1:2" x14ac:dyDescent="0.3">
      <c r="A8" s="1102" t="s">
        <v>28</v>
      </c>
      <c r="B8" s="1102"/>
    </row>
    <row r="9" spans="1:2" x14ac:dyDescent="0.3">
      <c r="A9" s="1102"/>
      <c r="B9" s="1102"/>
    </row>
    <row r="10" spans="1:2" ht="12.75" customHeight="1" x14ac:dyDescent="0.3">
      <c r="A10" s="76"/>
      <c r="B10" s="77"/>
    </row>
    <row r="11" spans="1:2" x14ac:dyDescent="0.3">
      <c r="A11" s="1098" t="s">
        <v>93</v>
      </c>
      <c r="B11" s="1099"/>
    </row>
    <row r="12" spans="1:2" ht="12.75" customHeight="1" thickBot="1" x14ac:dyDescent="0.35">
      <c r="A12" s="78"/>
      <c r="B12" s="79"/>
    </row>
    <row r="13" spans="1:2" x14ac:dyDescent="0.3">
      <c r="A13" s="80" t="s">
        <v>16</v>
      </c>
      <c r="B13" s="81" t="s">
        <v>2</v>
      </c>
    </row>
    <row r="14" spans="1:2" x14ac:dyDescent="0.3">
      <c r="A14" s="69" t="s">
        <v>3</v>
      </c>
      <c r="B14" s="81" t="s">
        <v>2</v>
      </c>
    </row>
    <row r="15" spans="1:2" x14ac:dyDescent="0.3">
      <c r="A15" s="69" t="s">
        <v>25</v>
      </c>
      <c r="B15" s="81" t="s">
        <v>2</v>
      </c>
    </row>
    <row r="16" spans="1:2" x14ac:dyDescent="0.3">
      <c r="A16" s="69" t="s">
        <v>5</v>
      </c>
      <c r="B16" s="81">
        <v>750000</v>
      </c>
    </row>
    <row r="17" spans="1:4" ht="16.2" thickBot="1" x14ac:dyDescent="0.35">
      <c r="A17" s="82" t="s">
        <v>26</v>
      </c>
      <c r="B17" s="83"/>
    </row>
    <row r="18" spans="1:4" ht="16.2" thickTop="1" x14ac:dyDescent="0.3">
      <c r="A18" s="69" t="s">
        <v>6</v>
      </c>
      <c r="B18" s="84" t="s">
        <v>2</v>
      </c>
      <c r="D18" s="72"/>
    </row>
    <row r="19" spans="1:4" s="80" customFormat="1" ht="16.2" thickBot="1" x14ac:dyDescent="0.35">
      <c r="A19" s="85" t="s">
        <v>7</v>
      </c>
      <c r="B19" s="86" t="s">
        <v>2</v>
      </c>
    </row>
    <row r="20" spans="1:4" ht="12.75" customHeight="1" x14ac:dyDescent="0.3">
      <c r="A20" s="73"/>
      <c r="B20" s="87"/>
    </row>
    <row r="21" spans="1:4" x14ac:dyDescent="0.3">
      <c r="A21" s="80" t="s">
        <v>36</v>
      </c>
      <c r="B21" s="81"/>
    </row>
    <row r="22" spans="1:4" x14ac:dyDescent="0.3">
      <c r="A22" s="69" t="s">
        <v>21</v>
      </c>
      <c r="B22" s="81"/>
    </row>
    <row r="23" spans="1:4" ht="16.5" customHeight="1" x14ac:dyDescent="0.3">
      <c r="A23" s="69" t="s">
        <v>22</v>
      </c>
      <c r="B23" s="81"/>
    </row>
    <row r="24" spans="1:4" x14ac:dyDescent="0.3">
      <c r="A24" s="69" t="s">
        <v>37</v>
      </c>
      <c r="B24" s="81">
        <v>125000</v>
      </c>
    </row>
    <row r="25" spans="1:4" x14ac:dyDescent="0.3">
      <c r="A25" s="69" t="s">
        <v>8</v>
      </c>
      <c r="B25" s="81"/>
    </row>
    <row r="26" spans="1:4" x14ac:dyDescent="0.3">
      <c r="A26" s="69" t="s">
        <v>23</v>
      </c>
      <c r="B26" s="81"/>
    </row>
    <row r="27" spans="1:4" x14ac:dyDescent="0.3">
      <c r="A27" s="69" t="s">
        <v>9</v>
      </c>
      <c r="B27" s="81"/>
    </row>
    <row r="28" spans="1:4" ht="16.2" thickBot="1" x14ac:dyDescent="0.35">
      <c r="A28" s="82" t="s">
        <v>10</v>
      </c>
      <c r="B28" s="81">
        <v>675000</v>
      </c>
    </row>
    <row r="29" spans="1:4" s="80" customFormat="1" ht="16.8" thickTop="1" thickBot="1" x14ac:dyDescent="0.35">
      <c r="A29" s="89" t="s">
        <v>11</v>
      </c>
      <c r="B29" s="90">
        <f>SUM(B22:B28)</f>
        <v>800000</v>
      </c>
    </row>
    <row r="30" spans="1:4" ht="12.75" customHeight="1" x14ac:dyDescent="0.3">
      <c r="A30" s="73"/>
      <c r="B30" s="87"/>
    </row>
    <row r="31" spans="1:4" x14ac:dyDescent="0.3">
      <c r="A31" s="80" t="s">
        <v>18</v>
      </c>
      <c r="B31" s="81" t="s">
        <v>4</v>
      </c>
    </row>
    <row r="32" spans="1:4" x14ac:dyDescent="0.3">
      <c r="A32" s="69" t="s">
        <v>12</v>
      </c>
      <c r="B32" s="81"/>
    </row>
    <row r="33" spans="1:2" x14ac:dyDescent="0.3">
      <c r="A33" s="69" t="s">
        <v>13</v>
      </c>
      <c r="B33" s="81"/>
    </row>
    <row r="34" spans="1:2" x14ac:dyDescent="0.3">
      <c r="A34" s="69" t="s">
        <v>14</v>
      </c>
      <c r="B34" s="81"/>
    </row>
    <row r="35" spans="1:2" ht="16.2" thickBot="1" x14ac:dyDescent="0.35">
      <c r="A35" s="82" t="s">
        <v>15</v>
      </c>
      <c r="B35" s="88"/>
    </row>
    <row r="36" spans="1:2" s="80" customFormat="1" ht="16.8" thickTop="1" thickBot="1" x14ac:dyDescent="0.35">
      <c r="A36" s="89" t="s">
        <v>7</v>
      </c>
      <c r="B36" s="90">
        <f>SUM(B31:B35)</f>
        <v>0</v>
      </c>
    </row>
    <row r="37" spans="1:2" ht="12.75" customHeight="1" x14ac:dyDescent="0.3">
      <c r="A37" s="73"/>
      <c r="B37" s="87"/>
    </row>
    <row r="38" spans="1:2" x14ac:dyDescent="0.3">
      <c r="A38" s="80" t="s">
        <v>19</v>
      </c>
      <c r="B38" s="81"/>
    </row>
    <row r="39" spans="1:2" x14ac:dyDescent="0.3">
      <c r="A39" s="138" t="s">
        <v>121</v>
      </c>
      <c r="B39" s="81">
        <v>750000</v>
      </c>
    </row>
    <row r="40" spans="1:2" x14ac:dyDescent="0.3">
      <c r="A40" s="139" t="s">
        <v>122</v>
      </c>
      <c r="B40" s="81">
        <v>800000</v>
      </c>
    </row>
    <row r="41" spans="1:2" x14ac:dyDescent="0.3">
      <c r="A41" s="139" t="s">
        <v>123</v>
      </c>
      <c r="B41" s="81">
        <v>850000</v>
      </c>
    </row>
    <row r="42" spans="1:2" x14ac:dyDescent="0.3">
      <c r="A42" s="139" t="s">
        <v>124</v>
      </c>
      <c r="B42" s="81">
        <v>900000</v>
      </c>
    </row>
    <row r="43" spans="1:2" x14ac:dyDescent="0.3">
      <c r="A43" s="139" t="s">
        <v>136</v>
      </c>
      <c r="B43" s="81">
        <v>950000</v>
      </c>
    </row>
    <row r="44" spans="1:2" x14ac:dyDescent="0.3">
      <c r="A44" s="324" t="s">
        <v>325</v>
      </c>
      <c r="B44" s="81">
        <v>1000000</v>
      </c>
    </row>
    <row r="45" spans="1:2" ht="16.2" thickBot="1" x14ac:dyDescent="0.35">
      <c r="A45" s="140" t="s">
        <v>444</v>
      </c>
      <c r="B45" s="93">
        <v>1050000</v>
      </c>
    </row>
    <row r="46" spans="1:2" ht="16.8" thickTop="1" thickBot="1" x14ac:dyDescent="0.35">
      <c r="A46" s="89" t="s">
        <v>11</v>
      </c>
      <c r="B46" s="90">
        <f>SUM(B39:B45)</f>
        <v>6300000</v>
      </c>
    </row>
  </sheetData>
  <mergeCells count="7">
    <mergeCell ref="A11:B11"/>
    <mergeCell ref="A1:B1"/>
    <mergeCell ref="A2:B2"/>
    <mergeCell ref="A4:B4"/>
    <mergeCell ref="A6:B6"/>
    <mergeCell ref="A8:B8"/>
    <mergeCell ref="A9:B9"/>
  </mergeCells>
  <printOptions horizontalCentered="1" verticalCentered="1" gridLines="1"/>
  <pageMargins left="0.66" right="0.67" top="0.31" bottom="0.21" header="0.26" footer="0.17"/>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topLeftCell="A7" zoomScale="85" zoomScaleNormal="85" workbookViewId="0">
      <selection activeCell="A39" sqref="A39:A45"/>
    </sheetView>
  </sheetViews>
  <sheetFormatPr defaultColWidth="9.33203125" defaultRowHeight="15.6" x14ac:dyDescent="0.3"/>
  <cols>
    <col min="1" max="1" width="78.44140625" style="69" customWidth="1"/>
    <col min="2" max="2" width="13.6640625" style="92" customWidth="1"/>
    <col min="3" max="16384" width="9.33203125" style="69"/>
  </cols>
  <sheetData>
    <row r="1" spans="1:2" x14ac:dyDescent="0.3">
      <c r="A1" s="1094" t="s">
        <v>0</v>
      </c>
      <c r="B1" s="1094"/>
    </row>
    <row r="2" spans="1:2" x14ac:dyDescent="0.3">
      <c r="A2" s="1094" t="s">
        <v>1</v>
      </c>
      <c r="B2" s="1094"/>
    </row>
    <row r="3" spans="1:2" ht="12.75" customHeight="1" x14ac:dyDescent="0.3">
      <c r="A3" s="70"/>
      <c r="B3" s="71"/>
    </row>
    <row r="4" spans="1:2" s="72" customFormat="1" ht="17.25" customHeight="1" x14ac:dyDescent="0.3">
      <c r="A4" s="1100" t="s">
        <v>98</v>
      </c>
      <c r="B4" s="1101"/>
    </row>
    <row r="5" spans="1:2" ht="12.75" customHeight="1" x14ac:dyDescent="0.3">
      <c r="A5" s="73"/>
      <c r="B5" s="74"/>
    </row>
    <row r="6" spans="1:2" x14ac:dyDescent="0.3">
      <c r="A6" s="1102" t="s">
        <v>340</v>
      </c>
      <c r="B6" s="1102"/>
    </row>
    <row r="7" spans="1:2" x14ac:dyDescent="0.3">
      <c r="A7" s="504" t="s">
        <v>31</v>
      </c>
      <c r="B7" s="75"/>
    </row>
    <row r="8" spans="1:2" x14ac:dyDescent="0.3">
      <c r="A8" s="1102" t="s">
        <v>90</v>
      </c>
      <c r="B8" s="1102"/>
    </row>
    <row r="9" spans="1:2" x14ac:dyDescent="0.3">
      <c r="A9" s="1102"/>
      <c r="B9" s="1102"/>
    </row>
    <row r="10" spans="1:2" ht="12.75" customHeight="1" x14ac:dyDescent="0.3">
      <c r="A10" s="76"/>
      <c r="B10" s="77"/>
    </row>
    <row r="11" spans="1:2" x14ac:dyDescent="0.3">
      <c r="A11" s="1098" t="s">
        <v>24</v>
      </c>
      <c r="B11" s="1099"/>
    </row>
    <row r="12" spans="1:2" ht="12.75" customHeight="1" thickBot="1" x14ac:dyDescent="0.35">
      <c r="A12" s="78"/>
      <c r="B12" s="79"/>
    </row>
    <row r="13" spans="1:2" x14ac:dyDescent="0.3">
      <c r="A13" s="80" t="s">
        <v>39</v>
      </c>
      <c r="B13" s="81" t="s">
        <v>2</v>
      </c>
    </row>
    <row r="14" spans="1:2" x14ac:dyDescent="0.3">
      <c r="A14" s="69" t="s">
        <v>3</v>
      </c>
      <c r="B14" s="81" t="s">
        <v>2</v>
      </c>
    </row>
    <row r="15" spans="1:2" x14ac:dyDescent="0.3">
      <c r="A15" s="69" t="s">
        <v>25</v>
      </c>
      <c r="B15" s="81" t="s">
        <v>2</v>
      </c>
    </row>
    <row r="16" spans="1:2" x14ac:dyDescent="0.3">
      <c r="A16" s="69" t="s">
        <v>5</v>
      </c>
      <c r="B16" s="81">
        <v>300000</v>
      </c>
    </row>
    <row r="17" spans="1:4" ht="16.2" thickBot="1" x14ac:dyDescent="0.35">
      <c r="A17" s="82" t="s">
        <v>26</v>
      </c>
      <c r="B17" s="83"/>
    </row>
    <row r="18" spans="1:4" ht="16.2" thickTop="1" x14ac:dyDescent="0.3">
      <c r="A18" s="69" t="s">
        <v>6</v>
      </c>
      <c r="B18" s="84"/>
      <c r="D18" s="72"/>
    </row>
    <row r="19" spans="1:4" s="80" customFormat="1" ht="16.2" thickBot="1" x14ac:dyDescent="0.35">
      <c r="A19" s="85" t="s">
        <v>7</v>
      </c>
      <c r="B19" s="86">
        <f>SUM(B13:B17)-(B18)</f>
        <v>300000</v>
      </c>
    </row>
    <row r="20" spans="1:4" ht="12.75" customHeight="1" x14ac:dyDescent="0.3">
      <c r="A20" s="73"/>
      <c r="B20" s="87"/>
    </row>
    <row r="21" spans="1:4" x14ac:dyDescent="0.3">
      <c r="A21" s="80" t="s">
        <v>17</v>
      </c>
      <c r="B21" s="81"/>
    </row>
    <row r="22" spans="1:4" x14ac:dyDescent="0.3">
      <c r="A22" s="69" t="s">
        <v>21</v>
      </c>
      <c r="B22" s="81"/>
    </row>
    <row r="23" spans="1:4" ht="16.5" customHeight="1" x14ac:dyDescent="0.3">
      <c r="A23" s="69" t="s">
        <v>22</v>
      </c>
      <c r="B23" s="81"/>
    </row>
    <row r="24" spans="1:4" x14ac:dyDescent="0.3">
      <c r="A24" s="69" t="s">
        <v>20</v>
      </c>
      <c r="B24" s="81"/>
    </row>
    <row r="25" spans="1:4" x14ac:dyDescent="0.3">
      <c r="A25" s="69" t="s">
        <v>8</v>
      </c>
      <c r="B25" s="81"/>
    </row>
    <row r="26" spans="1:4" x14ac:dyDescent="0.3">
      <c r="A26" s="69" t="s">
        <v>343</v>
      </c>
      <c r="B26" s="81">
        <v>300000</v>
      </c>
    </row>
    <row r="27" spans="1:4" x14ac:dyDescent="0.3">
      <c r="A27" s="69" t="s">
        <v>9</v>
      </c>
      <c r="B27" s="81"/>
    </row>
    <row r="28" spans="1:4" ht="16.2" thickBot="1" x14ac:dyDescent="0.35">
      <c r="A28" s="82" t="s">
        <v>10</v>
      </c>
      <c r="B28" s="88"/>
    </row>
    <row r="29" spans="1:4" s="80" customFormat="1" ht="16.8" thickTop="1" thickBot="1" x14ac:dyDescent="0.35">
      <c r="A29" s="89" t="s">
        <v>11</v>
      </c>
      <c r="B29" s="90">
        <f>SUM(B22:B28)</f>
        <v>300000</v>
      </c>
    </row>
    <row r="30" spans="1:4" ht="12.75" customHeight="1" x14ac:dyDescent="0.3">
      <c r="A30" s="73"/>
      <c r="B30" s="87"/>
    </row>
    <row r="31" spans="1:4" x14ac:dyDescent="0.3">
      <c r="A31" s="80" t="s">
        <v>18</v>
      </c>
      <c r="B31" s="81" t="s">
        <v>4</v>
      </c>
    </row>
    <row r="32" spans="1:4" x14ac:dyDescent="0.3">
      <c r="A32" s="69" t="s">
        <v>12</v>
      </c>
      <c r="B32" s="81"/>
    </row>
    <row r="33" spans="1:3" x14ac:dyDescent="0.3">
      <c r="A33" s="69" t="s">
        <v>13</v>
      </c>
      <c r="B33" s="81"/>
    </row>
    <row r="34" spans="1:3" x14ac:dyDescent="0.3">
      <c r="A34" s="69" t="s">
        <v>14</v>
      </c>
      <c r="B34" s="81"/>
    </row>
    <row r="35" spans="1:3" ht="16.2" thickBot="1" x14ac:dyDescent="0.35">
      <c r="A35" s="82" t="s">
        <v>15</v>
      </c>
      <c r="B35" s="88"/>
    </row>
    <row r="36" spans="1:3" s="80" customFormat="1" ht="16.8" thickTop="1" thickBot="1" x14ac:dyDescent="0.35">
      <c r="A36" s="89" t="s">
        <v>7</v>
      </c>
      <c r="B36" s="90">
        <f>SUM(B31:B35)</f>
        <v>0</v>
      </c>
    </row>
    <row r="37" spans="1:3" ht="12.75" customHeight="1" x14ac:dyDescent="0.3">
      <c r="A37" s="73"/>
      <c r="B37" s="87"/>
    </row>
    <row r="38" spans="1:3" x14ac:dyDescent="0.3">
      <c r="A38" s="80" t="s">
        <v>19</v>
      </c>
      <c r="B38" s="81"/>
    </row>
    <row r="39" spans="1:3" x14ac:dyDescent="0.3">
      <c r="A39" s="138" t="s">
        <v>121</v>
      </c>
    </row>
    <row r="40" spans="1:3" x14ac:dyDescent="0.3">
      <c r="A40" s="139" t="s">
        <v>122</v>
      </c>
      <c r="B40" s="81">
        <v>100000</v>
      </c>
    </row>
    <row r="41" spans="1:3" x14ac:dyDescent="0.3">
      <c r="A41" s="139" t="s">
        <v>123</v>
      </c>
      <c r="B41" s="81">
        <v>100000</v>
      </c>
    </row>
    <row r="42" spans="1:3" x14ac:dyDescent="0.3">
      <c r="A42" s="139" t="s">
        <v>124</v>
      </c>
      <c r="B42" s="81">
        <v>100000</v>
      </c>
    </row>
    <row r="43" spans="1:3" x14ac:dyDescent="0.3">
      <c r="A43" s="139" t="s">
        <v>136</v>
      </c>
      <c r="B43" s="81"/>
      <c r="C43" s="324"/>
    </row>
    <row r="44" spans="1:3" x14ac:dyDescent="0.3">
      <c r="A44" s="324" t="s">
        <v>325</v>
      </c>
      <c r="B44" s="81"/>
    </row>
    <row r="45" spans="1:3" ht="16.2" thickBot="1" x14ac:dyDescent="0.35">
      <c r="A45" s="140" t="s">
        <v>444</v>
      </c>
      <c r="B45" s="81"/>
    </row>
    <row r="46" spans="1:3" ht="16.8" thickTop="1" thickBot="1" x14ac:dyDescent="0.35">
      <c r="A46" s="89" t="s">
        <v>11</v>
      </c>
      <c r="B46" s="90">
        <f>SUM(B40:B43)</f>
        <v>300000</v>
      </c>
    </row>
  </sheetData>
  <mergeCells count="7">
    <mergeCell ref="A11:B11"/>
    <mergeCell ref="A1:B1"/>
    <mergeCell ref="A2:B2"/>
    <mergeCell ref="A4:B4"/>
    <mergeCell ref="A6:B6"/>
    <mergeCell ref="A8:B8"/>
    <mergeCell ref="A9:B9"/>
  </mergeCells>
  <printOptions gridLines="1"/>
  <pageMargins left="0.75" right="0.53" top="1" bottom="0.62" header="0.5" footer="0.5"/>
  <pageSetup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11</vt:i4>
      </vt:variant>
    </vt:vector>
  </HeadingPairs>
  <TitlesOfParts>
    <vt:vector size="46" baseType="lpstr">
      <vt:lpstr>ciptax</vt:lpstr>
      <vt:lpstr>Sheet16</vt:lpstr>
      <vt:lpstr>Major with comments funding</vt:lpstr>
      <vt:lpstr>cipminor</vt:lpstr>
      <vt:lpstr>Public Safety Building</vt:lpstr>
      <vt:lpstr>Bridge-US 3  (2)</vt:lpstr>
      <vt:lpstr>StormwaterDrainage  (2)</vt:lpstr>
      <vt:lpstr>Paving  (2)</vt:lpstr>
      <vt:lpstr>Paving Gravel Roads  (2)</vt:lpstr>
      <vt:lpstr>Paving DW Highway (2)</vt:lpstr>
      <vt:lpstr>Wire@DWIntersection  (2)</vt:lpstr>
      <vt:lpstr>Turkey Hill Intersection (2)</vt:lpstr>
      <vt:lpstr>Merrimack River Boat ramp  (2)</vt:lpstr>
      <vt:lpstr>Seaverns Bridge Canoe Launc (2</vt:lpstr>
      <vt:lpstr>DW &amp; Woodbury Sidewalks (2)</vt:lpstr>
      <vt:lpstr>DW &amp; Baboosic Sidewalks (2)</vt:lpstr>
      <vt:lpstr>SIDEWALK BABOOSIC LAKE RD (2)</vt:lpstr>
      <vt:lpstr>Sewer Line Ext. (2)</vt:lpstr>
      <vt:lpstr>Library Sidewalk</vt:lpstr>
      <vt:lpstr>Library Slate Roof</vt:lpstr>
      <vt:lpstr>Library DW Trench Drain</vt:lpstr>
      <vt:lpstr>Library Elevator</vt:lpstr>
      <vt:lpstr>Library Evaluation</vt:lpstr>
      <vt:lpstr>New Library</vt:lpstr>
      <vt:lpstr>Executive Park Dr. PS  (2)</vt:lpstr>
      <vt:lpstr>Phase III &amp; PS  (2)</vt:lpstr>
      <vt:lpstr>master</vt:lpstr>
      <vt:lpstr>PD Siding</vt:lpstr>
      <vt:lpstr>PD_ACC Parking Lot</vt:lpstr>
      <vt:lpstr>Library CR Windows</vt:lpstr>
      <vt:lpstr>Library Granite Steps</vt:lpstr>
      <vt:lpstr>Library Bookmobile</vt:lpstr>
      <vt:lpstr>Library Readerboard</vt:lpstr>
      <vt:lpstr>Library Baboosic Sign</vt:lpstr>
      <vt:lpstr>Sewer System Evaluation</vt:lpstr>
      <vt:lpstr>'Bridge-US 3  (2)'!Print_Area</vt:lpstr>
      <vt:lpstr>cipminor!Print_Area</vt:lpstr>
      <vt:lpstr>ciptax!Print_Area</vt:lpstr>
      <vt:lpstr>'DW &amp; Baboosic Sidewalks (2)'!Print_Area</vt:lpstr>
      <vt:lpstr>'DW &amp; Woodbury Sidewalks (2)'!Print_Area</vt:lpstr>
      <vt:lpstr>'Major with comments funding'!Print_Area</vt:lpstr>
      <vt:lpstr>'Public Safety Building'!Print_Area</vt:lpstr>
      <vt:lpstr>Sheet16!Print_Area</vt:lpstr>
      <vt:lpstr>'SIDEWALK BABOOSIC LAKE RD (2)'!Print_Area</vt:lpstr>
      <vt:lpstr>cipminor!Print_Titles</vt:lpstr>
      <vt:lpstr>ciptax!Print_Titles</vt:lpstr>
    </vt:vector>
  </TitlesOfParts>
  <Company>Town of Merrimack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rseymour</dc:creator>
  <cp:lastModifiedBy>Paul Micali</cp:lastModifiedBy>
  <cp:lastPrinted>2017-11-29T17:49:03Z</cp:lastPrinted>
  <dcterms:created xsi:type="dcterms:W3CDTF">2011-09-13T15:06:27Z</dcterms:created>
  <dcterms:modified xsi:type="dcterms:W3CDTF">2017-12-22T20:14:23Z</dcterms:modified>
</cp:coreProperties>
</file>