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cip\2020-21 cip\"/>
    </mc:Choice>
  </mc:AlternateContent>
  <bookViews>
    <workbookView xWindow="120" yWindow="420" windowWidth="15180" windowHeight="9240" tabRatio="894" activeTab="2"/>
  </bookViews>
  <sheets>
    <sheet name="ciptax (opt 2)" sheetId="265" r:id="rId1"/>
    <sheet name="Sheet16" sheetId="266" r:id="rId2"/>
    <sheet name="Major with comments funding" sheetId="31" r:id="rId3"/>
    <sheet name="Minor Projects" sheetId="249" r:id="rId4"/>
    <sheet name="Safety Complex" sheetId="271" r:id="rId5"/>
    <sheet name="South Fire Station" sheetId="270" r:id="rId6"/>
    <sheet name="Bridge-US 3 Baboosic" sheetId="230" r:id="rId7"/>
    <sheet name="Bridge-US 3 Chamberlain (2)" sheetId="263" r:id="rId8"/>
    <sheet name="StormwaterDrainage" sheetId="232" r:id="rId9"/>
    <sheet name="Sidewalks" sheetId="272" r:id="rId10"/>
    <sheet name="GAIL RD Drain" sheetId="233" r:id="rId11"/>
    <sheet name="Woodland Dr. Ph II" sheetId="234" r:id="rId12"/>
    <sheet name="Paving" sheetId="235" r:id="rId13"/>
    <sheet name="Paving Gravel Roads" sheetId="236" r:id="rId14"/>
    <sheet name="Paving DW Highway" sheetId="237" r:id="rId15"/>
    <sheet name="Wire@DWIntersection (2)" sheetId="273" r:id="rId16"/>
    <sheet name="Wire@DWIntersection" sheetId="238" r:id="rId17"/>
    <sheet name="Merrimack River Boat ramp" sheetId="239" r:id="rId18"/>
    <sheet name="Seaverns Bridge Slope Stabilzat" sheetId="275" r:id="rId19"/>
    <sheet name="Sidewalk Improvement Plan" sheetId="240" r:id="rId20"/>
    <sheet name="Sewer Line Ext" sheetId="241" r:id="rId21"/>
    <sheet name="depot street boat  ramp" sheetId="274" r:id="rId22"/>
    <sheet name="ped bridge" sheetId="269" r:id="rId23"/>
    <sheet name="Library HVAC" sheetId="250" r:id="rId24"/>
    <sheet name="Library Sprinklers" sheetId="251" r:id="rId25"/>
    <sheet name="Library Sidewalk (3)" sheetId="184" r:id="rId26"/>
    <sheet name="Library Slate Roof (3)" sheetId="185" r:id="rId27"/>
    <sheet name="Library Elevator (3)" sheetId="186" r:id="rId28"/>
    <sheet name="New Library (3)" sheetId="187" r:id="rId29"/>
    <sheet name="CD - 2025 Master Plan Updat (2" sheetId="183" r:id="rId30"/>
    <sheet name="Athletic Field Dev 23-24" sheetId="196" r:id="rId31"/>
    <sheet name="Executive Park Dr. PS" sheetId="242" r:id="rId32"/>
    <sheet name="Phase III &amp; PS" sheetId="243" r:id="rId33"/>
    <sheet name="WW SAWDUST BLDG" sheetId="244" r:id="rId34"/>
    <sheet name="Pennichuck Square PS" sheetId="245" r:id="rId35"/>
    <sheet name="Pearson Road PS" sheetId="246" r:id="rId36"/>
    <sheet name="Burt St PS" sheetId="262" r:id="rId37"/>
    <sheet name="Heron Cove PS" sheetId="247" r:id="rId38"/>
    <sheet name="WWTF Telemetry" sheetId="268" r:id="rId39"/>
    <sheet name="WWTF SCADA" sheetId="276" r:id="rId40"/>
    <sheet name="WWTF Nutrient Removal" sheetId="248" r:id="rId41"/>
    <sheet name="minor back-up sheets" sheetId="147" r:id="rId42"/>
    <sheet name="PD Siding (2)" sheetId="218" r:id="rId43"/>
    <sheet name="Body Worn Cameras" sheetId="253" r:id="rId44"/>
    <sheet name="Library Carpet" sheetId="252" r:id="rId45"/>
    <sheet name="Wasserman Dock Replacement2 (2" sheetId="254" r:id="rId46"/>
    <sheet name="Fishing Dock 23-24" sheetId="258" r:id="rId47"/>
    <sheet name="Martel Field Lights 24 -25" sheetId="260" r:id="rId48"/>
    <sheet name="Park &amp; Rec Office Updates 2 (2" sheetId="255" r:id="rId49"/>
    <sheet name="Function Hall basement 25-26" sheetId="261" r:id="rId50"/>
    <sheet name="Cabin Roof Replacement 22-2 (2" sheetId="257" r:id="rId51"/>
    <sheet name="Wasserman Field Irrigation22-23" sheetId="256" r:id="rId52"/>
    <sheet name="Sewer System Evaluation" sheetId="220" r:id="rId53"/>
  </sheets>
  <externalReferences>
    <externalReference r:id="rId54"/>
  </externalReferences>
  <definedNames>
    <definedName name="_____bos38" localSheetId="43">'[1]15-library'!#REF!</definedName>
    <definedName name="_____bos38" localSheetId="6">'[1]15-library'!#REF!</definedName>
    <definedName name="_____bos38" localSheetId="7">'[1]15-library'!#REF!</definedName>
    <definedName name="_____bos38" localSheetId="36">'[1]15-library'!#REF!</definedName>
    <definedName name="_____bos38" localSheetId="29">'[1]15-library'!#REF!</definedName>
    <definedName name="_____bos38" localSheetId="0">'[1]15-library'!#REF!</definedName>
    <definedName name="_____bos38" localSheetId="21">'[1]15-library'!#REF!</definedName>
    <definedName name="_____bos38" localSheetId="10">'[1]15-library'!#REF!</definedName>
    <definedName name="_____bos38" localSheetId="44">'[1]15-library'!#REF!</definedName>
    <definedName name="_____bos38" localSheetId="23">'[1]15-library'!#REF!</definedName>
    <definedName name="_____bos38" localSheetId="24">'[1]15-library'!#REF!</definedName>
    <definedName name="_____bos38" localSheetId="22">'[1]15-library'!#REF!</definedName>
    <definedName name="_____bos38" localSheetId="4">'[1]15-library'!#REF!</definedName>
    <definedName name="_____bos38" localSheetId="18">'[1]15-library'!#REF!</definedName>
    <definedName name="_____bos38" localSheetId="9">'[1]15-library'!#REF!</definedName>
    <definedName name="_____bos38" localSheetId="5">'[1]15-library'!#REF!</definedName>
    <definedName name="_____bos38" localSheetId="15">'[1]15-library'!#REF!</definedName>
    <definedName name="_____bos38" localSheetId="11">'[1]15-library'!#REF!</definedName>
    <definedName name="_____bos38" localSheetId="33">'[1]15-library'!#REF!</definedName>
    <definedName name="_____bos38" localSheetId="39">'[1]15-library'!#REF!</definedName>
    <definedName name="_____bos38" localSheetId="38">'[1]15-library'!#REF!</definedName>
    <definedName name="_____bos38">'[1]15-library'!#REF!</definedName>
    <definedName name="_____mgr38" localSheetId="43">'[1]15-library'!#REF!</definedName>
    <definedName name="_____mgr38" localSheetId="6">'[1]15-library'!#REF!</definedName>
    <definedName name="_____mgr38" localSheetId="7">'[1]15-library'!#REF!</definedName>
    <definedName name="_____mgr38" localSheetId="36">'[1]15-library'!#REF!</definedName>
    <definedName name="_____mgr38" localSheetId="0">'[1]15-library'!#REF!</definedName>
    <definedName name="_____mgr38" localSheetId="21">'[1]15-library'!#REF!</definedName>
    <definedName name="_____mgr38" localSheetId="10">'[1]15-library'!#REF!</definedName>
    <definedName name="_____mgr38" localSheetId="44">'[1]15-library'!#REF!</definedName>
    <definedName name="_____mgr38" localSheetId="23">'[1]15-library'!#REF!</definedName>
    <definedName name="_____mgr38" localSheetId="24">'[1]15-library'!#REF!</definedName>
    <definedName name="_____mgr38" localSheetId="22">'[1]15-library'!#REF!</definedName>
    <definedName name="_____mgr38" localSheetId="4">'[1]15-library'!#REF!</definedName>
    <definedName name="_____mgr38" localSheetId="18">'[1]15-library'!#REF!</definedName>
    <definedName name="_____mgr38" localSheetId="9">'[1]15-library'!#REF!</definedName>
    <definedName name="_____mgr38" localSheetId="5">'[1]15-library'!#REF!</definedName>
    <definedName name="_____mgr38" localSheetId="15">'[1]15-library'!#REF!</definedName>
    <definedName name="_____mgr38" localSheetId="11">'[1]15-library'!#REF!</definedName>
    <definedName name="_____mgr38" localSheetId="33">'[1]15-library'!#REF!</definedName>
    <definedName name="_____mgr38" localSheetId="39">'[1]15-library'!#REF!</definedName>
    <definedName name="_____mgr38" localSheetId="38">'[1]15-library'!#REF!</definedName>
    <definedName name="_____mgr38">'[1]15-library'!#REF!</definedName>
    <definedName name="____bos38" localSheetId="43">'[1]15-library'!#REF!</definedName>
    <definedName name="____bos38" localSheetId="6">'[1]15-library'!#REF!</definedName>
    <definedName name="____bos38" localSheetId="7">'[1]15-library'!#REF!</definedName>
    <definedName name="____bos38" localSheetId="36">'[1]15-library'!#REF!</definedName>
    <definedName name="____bos38" localSheetId="0">'[1]15-library'!#REF!</definedName>
    <definedName name="____bos38" localSheetId="21">'[1]15-library'!#REF!</definedName>
    <definedName name="____bos38" localSheetId="10">'[1]15-library'!#REF!</definedName>
    <definedName name="____bos38" localSheetId="44">'[1]15-library'!#REF!</definedName>
    <definedName name="____bos38" localSheetId="23">'[1]15-library'!#REF!</definedName>
    <definedName name="____bos38" localSheetId="24">'[1]15-library'!#REF!</definedName>
    <definedName name="____bos38" localSheetId="22">'[1]15-library'!#REF!</definedName>
    <definedName name="____bos38" localSheetId="4">'[1]15-library'!#REF!</definedName>
    <definedName name="____bos38" localSheetId="18">'[1]15-library'!#REF!</definedName>
    <definedName name="____bos38" localSheetId="9">'[1]15-library'!#REF!</definedName>
    <definedName name="____bos38" localSheetId="5">'[1]15-library'!#REF!</definedName>
    <definedName name="____bos38" localSheetId="15">'[1]15-library'!#REF!</definedName>
    <definedName name="____bos38" localSheetId="11">'[1]15-library'!#REF!</definedName>
    <definedName name="____bos38" localSheetId="33">'[1]15-library'!#REF!</definedName>
    <definedName name="____bos38" localSheetId="39">'[1]15-library'!#REF!</definedName>
    <definedName name="____bos38" localSheetId="38">'[1]15-library'!#REF!</definedName>
    <definedName name="____bos38">'[1]15-library'!#REF!</definedName>
    <definedName name="____mgr38" localSheetId="43">'[1]15-library'!#REF!</definedName>
    <definedName name="____mgr38" localSheetId="6">'[1]15-library'!#REF!</definedName>
    <definedName name="____mgr38" localSheetId="7">'[1]15-library'!#REF!</definedName>
    <definedName name="____mgr38" localSheetId="36">'[1]15-library'!#REF!</definedName>
    <definedName name="____mgr38" localSheetId="0">'[1]15-library'!#REF!</definedName>
    <definedName name="____mgr38" localSheetId="21">'[1]15-library'!#REF!</definedName>
    <definedName name="____mgr38" localSheetId="10">'[1]15-library'!#REF!</definedName>
    <definedName name="____mgr38" localSheetId="44">'[1]15-library'!#REF!</definedName>
    <definedName name="____mgr38" localSheetId="23">'[1]15-library'!#REF!</definedName>
    <definedName name="____mgr38" localSheetId="24">'[1]15-library'!#REF!</definedName>
    <definedName name="____mgr38" localSheetId="22">'[1]15-library'!#REF!</definedName>
    <definedName name="____mgr38" localSheetId="4">'[1]15-library'!#REF!</definedName>
    <definedName name="____mgr38" localSheetId="18">'[1]15-library'!#REF!</definedName>
    <definedName name="____mgr38" localSheetId="9">'[1]15-library'!#REF!</definedName>
    <definedName name="____mgr38" localSheetId="5">'[1]15-library'!#REF!</definedName>
    <definedName name="____mgr38" localSheetId="15">'[1]15-library'!#REF!</definedName>
    <definedName name="____mgr38" localSheetId="11">'[1]15-library'!#REF!</definedName>
    <definedName name="____mgr38" localSheetId="33">'[1]15-library'!#REF!</definedName>
    <definedName name="____mgr38" localSheetId="39">'[1]15-library'!#REF!</definedName>
    <definedName name="____mgr38" localSheetId="38">'[1]15-library'!#REF!</definedName>
    <definedName name="____mgr38">'[1]15-library'!#REF!</definedName>
    <definedName name="___bos38" localSheetId="43">'[1]15-library'!#REF!</definedName>
    <definedName name="___bos38" localSheetId="6">'[1]15-library'!#REF!</definedName>
    <definedName name="___bos38" localSheetId="7">'[1]15-library'!#REF!</definedName>
    <definedName name="___bos38" localSheetId="36">'[1]15-library'!#REF!</definedName>
    <definedName name="___bos38" localSheetId="0">'[1]15-library'!#REF!</definedName>
    <definedName name="___bos38" localSheetId="21">'[1]15-library'!#REF!</definedName>
    <definedName name="___bos38" localSheetId="10">'[1]15-library'!#REF!</definedName>
    <definedName name="___bos38" localSheetId="44">'[1]15-library'!#REF!</definedName>
    <definedName name="___bos38" localSheetId="27">'[1]15-library'!#REF!</definedName>
    <definedName name="___bos38" localSheetId="23">'[1]15-library'!#REF!</definedName>
    <definedName name="___bos38" localSheetId="25">'[1]15-library'!#REF!</definedName>
    <definedName name="___bos38" localSheetId="26">'[1]15-library'!#REF!</definedName>
    <definedName name="___bos38" localSheetId="24">'[1]15-library'!#REF!</definedName>
    <definedName name="___bos38" localSheetId="28">'[1]15-library'!#REF!</definedName>
    <definedName name="___bos38" localSheetId="42">'[1]15-library'!#REF!</definedName>
    <definedName name="___bos38" localSheetId="22">'[1]15-library'!#REF!</definedName>
    <definedName name="___bos38" localSheetId="4">'[1]15-library'!#REF!</definedName>
    <definedName name="___bos38" localSheetId="18">'[1]15-library'!#REF!</definedName>
    <definedName name="___bos38" localSheetId="9">'[1]15-library'!#REF!</definedName>
    <definedName name="___bos38" localSheetId="5">'[1]15-library'!#REF!</definedName>
    <definedName name="___bos38" localSheetId="15">'[1]15-library'!#REF!</definedName>
    <definedName name="___bos38" localSheetId="11">'[1]15-library'!#REF!</definedName>
    <definedName name="___bos38" localSheetId="33">'[1]15-library'!#REF!</definedName>
    <definedName name="___bos38" localSheetId="39">'[1]15-library'!#REF!</definedName>
    <definedName name="___bos38" localSheetId="38">'[1]15-library'!#REF!</definedName>
    <definedName name="___bos38">'[1]15-library'!#REF!</definedName>
    <definedName name="___mgr38" localSheetId="43">'[1]15-library'!#REF!</definedName>
    <definedName name="___mgr38" localSheetId="6">'[1]15-library'!#REF!</definedName>
    <definedName name="___mgr38" localSheetId="7">'[1]15-library'!#REF!</definedName>
    <definedName name="___mgr38" localSheetId="36">'[1]15-library'!#REF!</definedName>
    <definedName name="___mgr38" localSheetId="0">'[1]15-library'!#REF!</definedName>
    <definedName name="___mgr38" localSheetId="21">'[1]15-library'!#REF!</definedName>
    <definedName name="___mgr38" localSheetId="10">'[1]15-library'!#REF!</definedName>
    <definedName name="___mgr38" localSheetId="44">'[1]15-library'!#REF!</definedName>
    <definedName name="___mgr38" localSheetId="27">'[1]15-library'!#REF!</definedName>
    <definedName name="___mgr38" localSheetId="23">'[1]15-library'!#REF!</definedName>
    <definedName name="___mgr38" localSheetId="25">'[1]15-library'!#REF!</definedName>
    <definedName name="___mgr38" localSheetId="26">'[1]15-library'!#REF!</definedName>
    <definedName name="___mgr38" localSheetId="24">'[1]15-library'!#REF!</definedName>
    <definedName name="___mgr38" localSheetId="28">'[1]15-library'!#REF!</definedName>
    <definedName name="___mgr38" localSheetId="42">'[1]15-library'!#REF!</definedName>
    <definedName name="___mgr38" localSheetId="22">'[1]15-library'!#REF!</definedName>
    <definedName name="___mgr38" localSheetId="4">'[1]15-library'!#REF!</definedName>
    <definedName name="___mgr38" localSheetId="18">'[1]15-library'!#REF!</definedName>
    <definedName name="___mgr38" localSheetId="9">'[1]15-library'!#REF!</definedName>
    <definedName name="___mgr38" localSheetId="5">'[1]15-library'!#REF!</definedName>
    <definedName name="___mgr38" localSheetId="15">'[1]15-library'!#REF!</definedName>
    <definedName name="___mgr38" localSheetId="11">'[1]15-library'!#REF!</definedName>
    <definedName name="___mgr38" localSheetId="33">'[1]15-library'!#REF!</definedName>
    <definedName name="___mgr38" localSheetId="39">'[1]15-library'!#REF!</definedName>
    <definedName name="___mgr38" localSheetId="38">'[1]15-library'!#REF!</definedName>
    <definedName name="___mgr38">'[1]15-library'!#REF!</definedName>
    <definedName name="__bos38" localSheetId="29">'[1]15-library'!#REF!</definedName>
    <definedName name="__bos38" localSheetId="44">'[1]15-library'!#REF!</definedName>
    <definedName name="__bos38" localSheetId="27">'[1]15-library'!#REF!</definedName>
    <definedName name="__bos38" localSheetId="23">'[1]15-library'!#REF!</definedName>
    <definedName name="__bos38" localSheetId="25">'[1]15-library'!#REF!</definedName>
    <definedName name="__bos38" localSheetId="26">'[1]15-library'!#REF!</definedName>
    <definedName name="__bos38" localSheetId="24">'[1]15-library'!#REF!</definedName>
    <definedName name="__bos38" localSheetId="28">'[1]15-library'!#REF!</definedName>
    <definedName name="__mgr38" localSheetId="29">'[1]15-library'!#REF!</definedName>
    <definedName name="__mgr38" localSheetId="44">'[1]15-library'!#REF!</definedName>
    <definedName name="__mgr38" localSheetId="27">'[1]15-library'!#REF!</definedName>
    <definedName name="__mgr38" localSheetId="23">'[1]15-library'!#REF!</definedName>
    <definedName name="__mgr38" localSheetId="25">'[1]15-library'!#REF!</definedName>
    <definedName name="__mgr38" localSheetId="26">'[1]15-library'!#REF!</definedName>
    <definedName name="__mgr38" localSheetId="24">'[1]15-library'!#REF!</definedName>
    <definedName name="__mgr38" localSheetId="28">'[1]15-library'!#REF!</definedName>
    <definedName name="_bos38" localSheetId="43">'[1]15-library'!#REF!</definedName>
    <definedName name="_bos38" localSheetId="6">'[1]15-library'!#REF!</definedName>
    <definedName name="_bos38" localSheetId="7">'[1]15-library'!#REF!</definedName>
    <definedName name="_bos38" localSheetId="36">'[1]15-library'!#REF!</definedName>
    <definedName name="_bos38" localSheetId="0">'[1]15-library'!#REF!</definedName>
    <definedName name="_bos38" localSheetId="21">'[1]15-library'!#REF!</definedName>
    <definedName name="_bos38" localSheetId="10">'[1]15-library'!#REF!</definedName>
    <definedName name="_bos38" localSheetId="44">'[1]15-library'!#REF!</definedName>
    <definedName name="_bos38" localSheetId="27">'[1]15-library'!#REF!</definedName>
    <definedName name="_bos38" localSheetId="23">'[1]15-library'!#REF!</definedName>
    <definedName name="_bos38" localSheetId="25">'[1]15-library'!#REF!</definedName>
    <definedName name="_bos38" localSheetId="26">'[1]15-library'!#REF!</definedName>
    <definedName name="_bos38" localSheetId="24">'[1]15-library'!#REF!</definedName>
    <definedName name="_bos38" localSheetId="28">'[1]15-library'!#REF!</definedName>
    <definedName name="_bos38" localSheetId="14">'[1]15-library'!#REF!</definedName>
    <definedName name="_bos38" localSheetId="42">'[1]15-library'!#REF!</definedName>
    <definedName name="_bos38" localSheetId="22">'[1]15-library'!#REF!</definedName>
    <definedName name="_bos38" localSheetId="4">'[1]15-library'!#REF!</definedName>
    <definedName name="_bos38" localSheetId="18">'[1]15-library'!#REF!</definedName>
    <definedName name="_bos38" localSheetId="9">'[1]15-library'!#REF!</definedName>
    <definedName name="_bos38" localSheetId="5">'[1]15-library'!#REF!</definedName>
    <definedName name="_bos38" localSheetId="15">'[1]15-library'!#REF!</definedName>
    <definedName name="_bos38" localSheetId="11">'[1]15-library'!#REF!</definedName>
    <definedName name="_bos38" localSheetId="33">'[1]15-library'!#REF!</definedName>
    <definedName name="_bos38" localSheetId="39">'[1]15-library'!#REF!</definedName>
    <definedName name="_bos38" localSheetId="38">'[1]15-library'!#REF!</definedName>
    <definedName name="_bos38">'[1]15-library'!#REF!</definedName>
    <definedName name="_mgr38" localSheetId="43">'[1]15-library'!#REF!</definedName>
    <definedName name="_mgr38" localSheetId="6">'[1]15-library'!#REF!</definedName>
    <definedName name="_mgr38" localSheetId="7">'[1]15-library'!#REF!</definedName>
    <definedName name="_mgr38" localSheetId="36">'[1]15-library'!#REF!</definedName>
    <definedName name="_mgr38" localSheetId="0">'[1]15-library'!#REF!</definedName>
    <definedName name="_mgr38" localSheetId="21">'[1]15-library'!#REF!</definedName>
    <definedName name="_mgr38" localSheetId="10">'[1]15-library'!#REF!</definedName>
    <definedName name="_mgr38" localSheetId="44">'[1]15-library'!#REF!</definedName>
    <definedName name="_mgr38" localSheetId="27">'[1]15-library'!#REF!</definedName>
    <definedName name="_mgr38" localSheetId="23">'[1]15-library'!#REF!</definedName>
    <definedName name="_mgr38" localSheetId="25">'[1]15-library'!#REF!</definedName>
    <definedName name="_mgr38" localSheetId="26">'[1]15-library'!#REF!</definedName>
    <definedName name="_mgr38" localSheetId="24">'[1]15-library'!#REF!</definedName>
    <definedName name="_mgr38" localSheetId="28">'[1]15-library'!#REF!</definedName>
    <definedName name="_mgr38" localSheetId="14">'[1]15-library'!#REF!</definedName>
    <definedName name="_mgr38" localSheetId="42">'[1]15-library'!#REF!</definedName>
    <definedName name="_mgr38" localSheetId="22">'[1]15-library'!#REF!</definedName>
    <definedName name="_mgr38" localSheetId="4">'[1]15-library'!#REF!</definedName>
    <definedName name="_mgr38" localSheetId="18">'[1]15-library'!#REF!</definedName>
    <definedName name="_mgr38" localSheetId="9">'[1]15-library'!#REF!</definedName>
    <definedName name="_mgr38" localSheetId="5">'[1]15-library'!#REF!</definedName>
    <definedName name="_mgr38" localSheetId="15">'[1]15-library'!#REF!</definedName>
    <definedName name="_mgr38" localSheetId="11">'[1]15-library'!#REF!</definedName>
    <definedName name="_mgr38" localSheetId="33">'[1]15-library'!#REF!</definedName>
    <definedName name="_mgr38" localSheetId="39">'[1]15-library'!#REF!</definedName>
    <definedName name="_mgr38" localSheetId="38">'[1]15-library'!#REF!</definedName>
    <definedName name="_mgr38">'[1]15-library'!#REF!</definedName>
    <definedName name="a" localSheetId="43">'[1]15-library'!#REF!</definedName>
    <definedName name="a" localSheetId="6">'[1]15-library'!#REF!</definedName>
    <definedName name="a" localSheetId="7">'[1]15-library'!#REF!</definedName>
    <definedName name="a" localSheetId="36">'[1]15-library'!#REF!</definedName>
    <definedName name="a" localSheetId="0">'[1]15-library'!#REF!</definedName>
    <definedName name="a" localSheetId="21">'[1]15-library'!#REF!</definedName>
    <definedName name="a" localSheetId="10">'[1]15-library'!#REF!</definedName>
    <definedName name="a" localSheetId="44">'[1]15-library'!#REF!</definedName>
    <definedName name="a" localSheetId="23">'[1]15-library'!#REF!</definedName>
    <definedName name="a" localSheetId="24">'[1]15-library'!#REF!</definedName>
    <definedName name="a" localSheetId="22">'[1]15-library'!#REF!</definedName>
    <definedName name="a" localSheetId="4">'[1]15-library'!#REF!</definedName>
    <definedName name="a" localSheetId="18">'[1]15-library'!#REF!</definedName>
    <definedName name="a" localSheetId="9">'[1]15-library'!#REF!</definedName>
    <definedName name="a" localSheetId="5">'[1]15-library'!#REF!</definedName>
    <definedName name="a" localSheetId="15">'[1]15-library'!#REF!</definedName>
    <definedName name="a" localSheetId="11">'[1]15-library'!#REF!</definedName>
    <definedName name="a" localSheetId="33">'[1]15-library'!#REF!</definedName>
    <definedName name="a" localSheetId="39">'[1]15-library'!#REF!</definedName>
    <definedName name="a" localSheetId="38">'[1]15-library'!#REF!</definedName>
    <definedName name="a">'[1]15-library'!#REF!</definedName>
    <definedName name="aa" localSheetId="43">'[1]15-library'!#REF!</definedName>
    <definedName name="aa" localSheetId="6">'[1]15-library'!#REF!</definedName>
    <definedName name="aa" localSheetId="7">'[1]15-library'!#REF!</definedName>
    <definedName name="aa" localSheetId="36">'[1]15-library'!#REF!</definedName>
    <definedName name="aa" localSheetId="0">'[1]15-library'!#REF!</definedName>
    <definedName name="aa" localSheetId="21">'[1]15-library'!#REF!</definedName>
    <definedName name="aa" localSheetId="10">'[1]15-library'!#REF!</definedName>
    <definedName name="aa" localSheetId="44">'[1]15-library'!#REF!</definedName>
    <definedName name="aa" localSheetId="23">'[1]15-library'!#REF!</definedName>
    <definedName name="aa" localSheetId="24">'[1]15-library'!#REF!</definedName>
    <definedName name="aa" localSheetId="22">'[1]15-library'!#REF!</definedName>
    <definedName name="aa" localSheetId="4">'[1]15-library'!#REF!</definedName>
    <definedName name="aa" localSheetId="18">'[1]15-library'!#REF!</definedName>
    <definedName name="aa" localSheetId="9">'[1]15-library'!#REF!</definedName>
    <definedName name="aa" localSheetId="5">'[1]15-library'!#REF!</definedName>
    <definedName name="aa" localSheetId="15">'[1]15-library'!#REF!</definedName>
    <definedName name="aa" localSheetId="11">'[1]15-library'!#REF!</definedName>
    <definedName name="aa" localSheetId="33">'[1]15-library'!#REF!</definedName>
    <definedName name="aa" localSheetId="39">'[1]15-library'!#REF!</definedName>
    <definedName name="aa" localSheetId="38">'[1]15-library'!#REF!</definedName>
    <definedName name="aa">'[1]15-library'!#REF!</definedName>
    <definedName name="aaa" localSheetId="43">'[1]15-library'!#REF!</definedName>
    <definedName name="aaa" localSheetId="6">'[1]15-library'!#REF!</definedName>
    <definedName name="aaa" localSheetId="7">'[1]15-library'!#REF!</definedName>
    <definedName name="aaa" localSheetId="36">'[1]15-library'!#REF!</definedName>
    <definedName name="aaa" localSheetId="0">'[1]15-library'!#REF!</definedName>
    <definedName name="aaa" localSheetId="21">'[1]15-library'!#REF!</definedName>
    <definedName name="aaa" localSheetId="10">'[1]15-library'!#REF!</definedName>
    <definedName name="aaa" localSheetId="44">'[1]15-library'!#REF!</definedName>
    <definedName name="aaa" localSheetId="23">'[1]15-library'!#REF!</definedName>
    <definedName name="aaa" localSheetId="24">'[1]15-library'!#REF!</definedName>
    <definedName name="aaa" localSheetId="22">'[1]15-library'!#REF!</definedName>
    <definedName name="aaa" localSheetId="4">'[1]15-library'!#REF!</definedName>
    <definedName name="aaa" localSheetId="18">'[1]15-library'!#REF!</definedName>
    <definedName name="aaa" localSheetId="9">'[1]15-library'!#REF!</definedName>
    <definedName name="aaa" localSheetId="5">'[1]15-library'!#REF!</definedName>
    <definedName name="aaa" localSheetId="15">'[1]15-library'!#REF!</definedName>
    <definedName name="aaa" localSheetId="11">'[1]15-library'!#REF!</definedName>
    <definedName name="aaa" localSheetId="33">'[1]15-library'!#REF!</definedName>
    <definedName name="aaa" localSheetId="39">'[1]15-library'!#REF!</definedName>
    <definedName name="aaa" localSheetId="38">'[1]15-library'!#REF!</definedName>
    <definedName name="aaa">'[1]15-library'!#REF!</definedName>
    <definedName name="aaaa" localSheetId="43">'[1]15-library'!#REF!</definedName>
    <definedName name="aaaa" localSheetId="6">'[1]15-library'!#REF!</definedName>
    <definedName name="aaaa" localSheetId="7">'[1]15-library'!#REF!</definedName>
    <definedName name="aaaa" localSheetId="36">'[1]15-library'!#REF!</definedName>
    <definedName name="aaaa" localSheetId="0">'[1]15-library'!#REF!</definedName>
    <definedName name="aaaa" localSheetId="21">'[1]15-library'!#REF!</definedName>
    <definedName name="aaaa" localSheetId="10">'[1]15-library'!#REF!</definedName>
    <definedName name="aaaa" localSheetId="44">'[1]15-library'!#REF!</definedName>
    <definedName name="aaaa" localSheetId="23">'[1]15-library'!#REF!</definedName>
    <definedName name="aaaa" localSheetId="24">'[1]15-library'!#REF!</definedName>
    <definedName name="aaaa" localSheetId="22">'[1]15-library'!#REF!</definedName>
    <definedName name="aaaa" localSheetId="4">'[1]15-library'!#REF!</definedName>
    <definedName name="aaaa" localSheetId="18">'[1]15-library'!#REF!</definedName>
    <definedName name="aaaa" localSheetId="9">'[1]15-library'!#REF!</definedName>
    <definedName name="aaaa" localSheetId="5">'[1]15-library'!#REF!</definedName>
    <definedName name="aaaa" localSheetId="15">'[1]15-library'!#REF!</definedName>
    <definedName name="aaaa" localSheetId="11">'[1]15-library'!#REF!</definedName>
    <definedName name="aaaa" localSheetId="33">'[1]15-library'!#REF!</definedName>
    <definedName name="aaaa" localSheetId="39">'[1]15-library'!#REF!</definedName>
    <definedName name="aaaa" localSheetId="38">'[1]15-library'!#REF!</definedName>
    <definedName name="aaaa">'[1]15-library'!#REF!</definedName>
    <definedName name="aaaaa" localSheetId="43">'[1]15-library'!#REF!</definedName>
    <definedName name="aaaaa" localSheetId="6">'[1]15-library'!#REF!</definedName>
    <definedName name="aaaaa" localSheetId="7">'[1]15-library'!#REF!</definedName>
    <definedName name="aaaaa" localSheetId="36">'[1]15-library'!#REF!</definedName>
    <definedName name="aaaaa" localSheetId="0">'[1]15-library'!#REF!</definedName>
    <definedName name="aaaaa" localSheetId="21">'[1]15-library'!#REF!</definedName>
    <definedName name="aaaaa" localSheetId="10">'[1]15-library'!#REF!</definedName>
    <definedName name="aaaaa" localSheetId="44">'[1]15-library'!#REF!</definedName>
    <definedName name="aaaaa" localSheetId="23">'[1]15-library'!#REF!</definedName>
    <definedName name="aaaaa" localSheetId="24">'[1]15-library'!#REF!</definedName>
    <definedName name="aaaaa" localSheetId="22">'[1]15-library'!#REF!</definedName>
    <definedName name="aaaaa" localSheetId="4">'[1]15-library'!#REF!</definedName>
    <definedName name="aaaaa" localSheetId="18">'[1]15-library'!#REF!</definedName>
    <definedName name="aaaaa" localSheetId="9">'[1]15-library'!#REF!</definedName>
    <definedName name="aaaaa" localSheetId="5">'[1]15-library'!#REF!</definedName>
    <definedName name="aaaaa" localSheetId="15">'[1]15-library'!#REF!</definedName>
    <definedName name="aaaaa" localSheetId="11">'[1]15-library'!#REF!</definedName>
    <definedName name="aaaaa" localSheetId="33">'[1]15-library'!#REF!</definedName>
    <definedName name="aaaaa" localSheetId="39">'[1]15-library'!#REF!</definedName>
    <definedName name="aaaaa" localSheetId="38">'[1]15-library'!#REF!</definedName>
    <definedName name="aaaaa">'[1]15-library'!#REF!</definedName>
    <definedName name="aaaaaa" localSheetId="43">'[1]15-library'!#REF!</definedName>
    <definedName name="aaaaaa" localSheetId="6">'[1]15-library'!#REF!</definedName>
    <definedName name="aaaaaa" localSheetId="7">'[1]15-library'!#REF!</definedName>
    <definedName name="aaaaaa" localSheetId="36">'[1]15-library'!#REF!</definedName>
    <definedName name="aaaaaa" localSheetId="0">'[1]15-library'!#REF!</definedName>
    <definedName name="aaaaaa" localSheetId="21">'[1]15-library'!#REF!</definedName>
    <definedName name="aaaaaa" localSheetId="10">'[1]15-library'!#REF!</definedName>
    <definedName name="aaaaaa" localSheetId="44">'[1]15-library'!#REF!</definedName>
    <definedName name="aaaaaa" localSheetId="23">'[1]15-library'!#REF!</definedName>
    <definedName name="aaaaaa" localSheetId="24">'[1]15-library'!#REF!</definedName>
    <definedName name="aaaaaa" localSheetId="22">'[1]15-library'!#REF!</definedName>
    <definedName name="aaaaaa" localSheetId="4">'[1]15-library'!#REF!</definedName>
    <definedName name="aaaaaa" localSheetId="18">'[1]15-library'!#REF!</definedName>
    <definedName name="aaaaaa" localSheetId="9">'[1]15-library'!#REF!</definedName>
    <definedName name="aaaaaa" localSheetId="5">'[1]15-library'!#REF!</definedName>
    <definedName name="aaaaaa" localSheetId="15">'[1]15-library'!#REF!</definedName>
    <definedName name="aaaaaa" localSheetId="11">'[1]15-library'!#REF!</definedName>
    <definedName name="aaaaaa" localSheetId="33">'[1]15-library'!#REF!</definedName>
    <definedName name="aaaaaa" localSheetId="39">'[1]15-library'!#REF!</definedName>
    <definedName name="aaaaaa" localSheetId="38">'[1]15-library'!#REF!</definedName>
    <definedName name="aaaaaa">'[1]15-library'!#REF!</definedName>
    <definedName name="aaaaaaa" localSheetId="43">'[1]15-library'!#REF!</definedName>
    <definedName name="aaaaaaa" localSheetId="6">'[1]15-library'!#REF!</definedName>
    <definedName name="aaaaaaa" localSheetId="7">'[1]15-library'!#REF!</definedName>
    <definedName name="aaaaaaa" localSheetId="36">'[1]15-library'!#REF!</definedName>
    <definedName name="aaaaaaa" localSheetId="0">'[1]15-library'!#REF!</definedName>
    <definedName name="aaaaaaa" localSheetId="21">'[1]15-library'!#REF!</definedName>
    <definedName name="aaaaaaa" localSheetId="10">'[1]15-library'!#REF!</definedName>
    <definedName name="aaaaaaa" localSheetId="44">'[1]15-library'!#REF!</definedName>
    <definedName name="aaaaaaa" localSheetId="23">'[1]15-library'!#REF!</definedName>
    <definedName name="aaaaaaa" localSheetId="24">'[1]15-library'!#REF!</definedName>
    <definedName name="aaaaaaa" localSheetId="22">'[1]15-library'!#REF!</definedName>
    <definedName name="aaaaaaa" localSheetId="4">'[1]15-library'!#REF!</definedName>
    <definedName name="aaaaaaa" localSheetId="18">'[1]15-library'!#REF!</definedName>
    <definedName name="aaaaaaa" localSheetId="9">'[1]15-library'!#REF!</definedName>
    <definedName name="aaaaaaa" localSheetId="5">'[1]15-library'!#REF!</definedName>
    <definedName name="aaaaaaa" localSheetId="15">'[1]15-library'!#REF!</definedName>
    <definedName name="aaaaaaa" localSheetId="11">'[1]15-library'!#REF!</definedName>
    <definedName name="aaaaaaa" localSheetId="33">'[1]15-library'!#REF!</definedName>
    <definedName name="aaaaaaa" localSheetId="39">'[1]15-library'!#REF!</definedName>
    <definedName name="aaaaaaa" localSheetId="38">'[1]15-library'!#REF!</definedName>
    <definedName name="aaaaaaa">'[1]15-library'!#REF!</definedName>
    <definedName name="actual" localSheetId="43">'[1]15-library'!#REF!</definedName>
    <definedName name="actual" localSheetId="6">'[1]15-library'!#REF!</definedName>
    <definedName name="actual" localSheetId="7">'[1]15-library'!#REF!</definedName>
    <definedName name="actual" localSheetId="36">'[1]15-library'!#REF!</definedName>
    <definedName name="actual" localSheetId="29">'[1]15-library'!#REF!</definedName>
    <definedName name="actual" localSheetId="0">'[1]15-library'!#REF!</definedName>
    <definedName name="actual" localSheetId="21">'[1]15-library'!#REF!</definedName>
    <definedName name="actual" localSheetId="10">'[1]15-library'!#REF!</definedName>
    <definedName name="actual" localSheetId="44">'[1]15-library'!#REF!</definedName>
    <definedName name="actual" localSheetId="27">'[1]15-library'!#REF!</definedName>
    <definedName name="actual" localSheetId="23">'[1]15-library'!#REF!</definedName>
    <definedName name="actual" localSheetId="25">'[1]15-library'!#REF!</definedName>
    <definedName name="actual" localSheetId="26">'[1]15-library'!#REF!</definedName>
    <definedName name="actual" localSheetId="24">'[1]15-library'!#REF!</definedName>
    <definedName name="actual" localSheetId="28">'[1]15-library'!#REF!</definedName>
    <definedName name="actual" localSheetId="14">'[1]15-library'!#REF!</definedName>
    <definedName name="actual" localSheetId="42">'[1]15-library'!#REF!</definedName>
    <definedName name="actual" localSheetId="22">'[1]15-library'!#REF!</definedName>
    <definedName name="actual" localSheetId="4">'[1]15-library'!#REF!</definedName>
    <definedName name="actual" localSheetId="18">'[1]15-library'!#REF!</definedName>
    <definedName name="actual" localSheetId="1">'[1]15-library'!#REF!</definedName>
    <definedName name="actual" localSheetId="9">'[1]15-library'!#REF!</definedName>
    <definedName name="actual" localSheetId="5">'[1]15-library'!#REF!</definedName>
    <definedName name="actual" localSheetId="15">'[1]15-library'!#REF!</definedName>
    <definedName name="actual" localSheetId="11">'[1]15-library'!#REF!</definedName>
    <definedName name="actual" localSheetId="33">'[1]15-library'!#REF!</definedName>
    <definedName name="actual" localSheetId="39">'[1]15-library'!#REF!</definedName>
    <definedName name="actual" localSheetId="38">'[1]15-library'!#REF!</definedName>
    <definedName name="actual">'[1]15-library'!#REF!</definedName>
    <definedName name="actual38" localSheetId="43">'[1]15-library'!#REF!</definedName>
    <definedName name="actual38" localSheetId="6">'[1]15-library'!#REF!</definedName>
    <definedName name="actual38" localSheetId="7">'[1]15-library'!#REF!</definedName>
    <definedName name="actual38" localSheetId="36">'[1]15-library'!#REF!</definedName>
    <definedName name="actual38" localSheetId="29">'[1]15-library'!#REF!</definedName>
    <definedName name="actual38" localSheetId="0">'[1]15-library'!#REF!</definedName>
    <definedName name="actual38" localSheetId="21">'[1]15-library'!#REF!</definedName>
    <definedName name="actual38" localSheetId="10">'[1]15-library'!#REF!</definedName>
    <definedName name="actual38" localSheetId="44">'[1]15-library'!#REF!</definedName>
    <definedName name="actual38" localSheetId="27">'[1]15-library'!#REF!</definedName>
    <definedName name="actual38" localSheetId="23">'[1]15-library'!#REF!</definedName>
    <definedName name="actual38" localSheetId="25">'[1]15-library'!#REF!</definedName>
    <definedName name="actual38" localSheetId="26">'[1]15-library'!#REF!</definedName>
    <definedName name="actual38" localSheetId="24">'[1]15-library'!#REF!</definedName>
    <definedName name="actual38" localSheetId="28">'[1]15-library'!#REF!</definedName>
    <definedName name="actual38" localSheetId="14">'[1]15-library'!#REF!</definedName>
    <definedName name="actual38" localSheetId="42">'[1]15-library'!#REF!</definedName>
    <definedName name="actual38" localSheetId="22">'[1]15-library'!#REF!</definedName>
    <definedName name="actual38" localSheetId="4">'[1]15-library'!#REF!</definedName>
    <definedName name="actual38" localSheetId="18">'[1]15-library'!#REF!</definedName>
    <definedName name="actual38" localSheetId="1">'[1]15-library'!#REF!</definedName>
    <definedName name="actual38" localSheetId="9">'[1]15-library'!#REF!</definedName>
    <definedName name="actual38" localSheetId="5">'[1]15-library'!#REF!</definedName>
    <definedName name="actual38" localSheetId="15">'[1]15-library'!#REF!</definedName>
    <definedName name="actual38" localSheetId="11">'[1]15-library'!#REF!</definedName>
    <definedName name="actual38" localSheetId="33">'[1]15-library'!#REF!</definedName>
    <definedName name="actual38" localSheetId="39">'[1]15-library'!#REF!</definedName>
    <definedName name="actual38" localSheetId="38">'[1]15-library'!#REF!</definedName>
    <definedName name="actual38">'[1]15-library'!#REF!</definedName>
    <definedName name="asd" localSheetId="43">'[1]15-library'!#REF!</definedName>
    <definedName name="asd" localSheetId="6">'[1]15-library'!#REF!</definedName>
    <definedName name="asd" localSheetId="7">'[1]15-library'!#REF!</definedName>
    <definedName name="asd" localSheetId="36">'[1]15-library'!#REF!</definedName>
    <definedName name="asd" localSheetId="0">'[1]15-library'!#REF!</definedName>
    <definedName name="asd" localSheetId="21">'[1]15-library'!#REF!</definedName>
    <definedName name="asd" localSheetId="10">'[1]15-library'!#REF!</definedName>
    <definedName name="asd" localSheetId="44">'[1]15-library'!#REF!</definedName>
    <definedName name="asd" localSheetId="27">'[1]15-library'!#REF!</definedName>
    <definedName name="asd" localSheetId="23">'[1]15-library'!#REF!</definedName>
    <definedName name="asd" localSheetId="25">'[1]15-library'!#REF!</definedName>
    <definedName name="asd" localSheetId="26">'[1]15-library'!#REF!</definedName>
    <definedName name="asd" localSheetId="24">'[1]15-library'!#REF!</definedName>
    <definedName name="asd" localSheetId="28">'[1]15-library'!#REF!</definedName>
    <definedName name="asd" localSheetId="42">'[1]15-library'!#REF!</definedName>
    <definedName name="asd" localSheetId="22">'[1]15-library'!#REF!</definedName>
    <definedName name="asd" localSheetId="4">'[1]15-library'!#REF!</definedName>
    <definedName name="asd" localSheetId="18">'[1]15-library'!#REF!</definedName>
    <definedName name="asd" localSheetId="1">'[1]15-library'!#REF!</definedName>
    <definedName name="asd" localSheetId="9">'[1]15-library'!#REF!</definedName>
    <definedName name="asd" localSheetId="5">'[1]15-library'!#REF!</definedName>
    <definedName name="asd" localSheetId="15">'[1]15-library'!#REF!</definedName>
    <definedName name="asd" localSheetId="11">'[1]15-library'!#REF!</definedName>
    <definedName name="asd" localSheetId="33">'[1]15-library'!#REF!</definedName>
    <definedName name="asd" localSheetId="39">'[1]15-library'!#REF!</definedName>
    <definedName name="asd" localSheetId="38">'[1]15-library'!#REF!</definedName>
    <definedName name="asd">'[1]15-library'!#REF!</definedName>
    <definedName name="asdf" localSheetId="43">'[1]15-library'!#REF!</definedName>
    <definedName name="asdf" localSheetId="6">'[1]15-library'!#REF!</definedName>
    <definedName name="asdf" localSheetId="7">'[1]15-library'!#REF!</definedName>
    <definedName name="asdf" localSheetId="36">'[1]15-library'!#REF!</definedName>
    <definedName name="asdf" localSheetId="0">'[1]15-library'!#REF!</definedName>
    <definedName name="asdf" localSheetId="21">'[1]15-library'!#REF!</definedName>
    <definedName name="asdf" localSheetId="10">'[1]15-library'!#REF!</definedName>
    <definedName name="asdf" localSheetId="44">'[1]15-library'!#REF!</definedName>
    <definedName name="asdf" localSheetId="27">'[1]15-library'!#REF!</definedName>
    <definedName name="asdf" localSheetId="23">'[1]15-library'!#REF!</definedName>
    <definedName name="asdf" localSheetId="25">'[1]15-library'!#REF!</definedName>
    <definedName name="asdf" localSheetId="26">'[1]15-library'!#REF!</definedName>
    <definedName name="asdf" localSheetId="24">'[1]15-library'!#REF!</definedName>
    <definedName name="asdf" localSheetId="28">'[1]15-library'!#REF!</definedName>
    <definedName name="asdf" localSheetId="42">'[1]15-library'!#REF!</definedName>
    <definedName name="asdf" localSheetId="22">'[1]15-library'!#REF!</definedName>
    <definedName name="asdf" localSheetId="4">'[1]15-library'!#REF!</definedName>
    <definedName name="asdf" localSheetId="18">'[1]15-library'!#REF!</definedName>
    <definedName name="asdf" localSheetId="1">'[1]15-library'!#REF!</definedName>
    <definedName name="asdf" localSheetId="9">'[1]15-library'!#REF!</definedName>
    <definedName name="asdf" localSheetId="5">'[1]15-library'!#REF!</definedName>
    <definedName name="asdf" localSheetId="15">'[1]15-library'!#REF!</definedName>
    <definedName name="asdf" localSheetId="11">'[1]15-library'!#REF!</definedName>
    <definedName name="asdf" localSheetId="33">'[1]15-library'!#REF!</definedName>
    <definedName name="asdf" localSheetId="39">'[1]15-library'!#REF!</definedName>
    <definedName name="asdf" localSheetId="38">'[1]15-library'!#REF!</definedName>
    <definedName name="asdf">'[1]15-library'!#REF!</definedName>
    <definedName name="asdfasdfasdf" localSheetId="43">'[1]15-library'!#REF!</definedName>
    <definedName name="asdfasdfasdf" localSheetId="6">'[1]15-library'!#REF!</definedName>
    <definedName name="asdfasdfasdf" localSheetId="7">'[1]15-library'!#REF!</definedName>
    <definedName name="asdfasdfasdf" localSheetId="36">'[1]15-library'!#REF!</definedName>
    <definedName name="asdfasdfasdf" localSheetId="0">'[1]15-library'!#REF!</definedName>
    <definedName name="asdfasdfasdf" localSheetId="21">'[1]15-library'!#REF!</definedName>
    <definedName name="asdfasdfasdf" localSheetId="10">'[1]15-library'!#REF!</definedName>
    <definedName name="asdfasdfasdf" localSheetId="44">'[1]15-library'!#REF!</definedName>
    <definedName name="asdfasdfasdf" localSheetId="27">'[1]15-library'!#REF!</definedName>
    <definedName name="asdfasdfasdf" localSheetId="23">'[1]15-library'!#REF!</definedName>
    <definedName name="asdfasdfasdf" localSheetId="25">'[1]15-library'!#REF!</definedName>
    <definedName name="asdfasdfasdf" localSheetId="26">'[1]15-library'!#REF!</definedName>
    <definedName name="asdfasdfasdf" localSheetId="24">'[1]15-library'!#REF!</definedName>
    <definedName name="asdfasdfasdf" localSheetId="28">'[1]15-library'!#REF!</definedName>
    <definedName name="asdfasdfasdf" localSheetId="42">'[1]15-library'!#REF!</definedName>
    <definedName name="asdfasdfasdf" localSheetId="22">'[1]15-library'!#REF!</definedName>
    <definedName name="asdfasdfasdf" localSheetId="4">'[1]15-library'!#REF!</definedName>
    <definedName name="asdfasdfasdf" localSheetId="18">'[1]15-library'!#REF!</definedName>
    <definedName name="asdfasdfasdf" localSheetId="1">'[1]15-library'!#REF!</definedName>
    <definedName name="asdfasdfasdf" localSheetId="9">'[1]15-library'!#REF!</definedName>
    <definedName name="asdfasdfasdf" localSheetId="5">'[1]15-library'!#REF!</definedName>
    <definedName name="asdfasdfasdf" localSheetId="15">'[1]15-library'!#REF!</definedName>
    <definedName name="asdfasdfasdf" localSheetId="11">'[1]15-library'!#REF!</definedName>
    <definedName name="asdfasdfasdf" localSheetId="33">'[1]15-library'!#REF!</definedName>
    <definedName name="asdfasdfasdf" localSheetId="39">'[1]15-library'!#REF!</definedName>
    <definedName name="asdfasdfasdf" localSheetId="38">'[1]15-library'!#REF!</definedName>
    <definedName name="asdfasdfasdf">'[1]15-library'!#REF!</definedName>
    <definedName name="b" localSheetId="43">'[1]15-library'!#REF!</definedName>
    <definedName name="b" localSheetId="6">'[1]15-library'!#REF!</definedName>
    <definedName name="b" localSheetId="7">'[1]15-library'!#REF!</definedName>
    <definedName name="b" localSheetId="36">'[1]15-library'!#REF!</definedName>
    <definedName name="b" localSheetId="0">'[1]15-library'!#REF!</definedName>
    <definedName name="b" localSheetId="21">'[1]15-library'!#REF!</definedName>
    <definedName name="b" localSheetId="10">'[1]15-library'!#REF!</definedName>
    <definedName name="b" localSheetId="44">'[1]15-library'!#REF!</definedName>
    <definedName name="b" localSheetId="23">'[1]15-library'!#REF!</definedName>
    <definedName name="b" localSheetId="24">'[1]15-library'!#REF!</definedName>
    <definedName name="b" localSheetId="22">'[1]15-library'!#REF!</definedName>
    <definedName name="b" localSheetId="4">'[1]15-library'!#REF!</definedName>
    <definedName name="b" localSheetId="18">'[1]15-library'!#REF!</definedName>
    <definedName name="b" localSheetId="9">'[1]15-library'!#REF!</definedName>
    <definedName name="b" localSheetId="5">'[1]15-library'!#REF!</definedName>
    <definedName name="b" localSheetId="15">'[1]15-library'!#REF!</definedName>
    <definedName name="b" localSheetId="11">'[1]15-library'!#REF!</definedName>
    <definedName name="b" localSheetId="33">'[1]15-library'!#REF!</definedName>
    <definedName name="b" localSheetId="39">'[1]15-library'!#REF!</definedName>
    <definedName name="b" localSheetId="38">'[1]15-library'!#REF!</definedName>
    <definedName name="b">'[1]15-library'!#REF!</definedName>
    <definedName name="bookmobile" localSheetId="43">'[1]15-library'!#REF!</definedName>
    <definedName name="bookmobile" localSheetId="6">'[1]15-library'!#REF!</definedName>
    <definedName name="bookmobile" localSheetId="7">'[1]15-library'!#REF!</definedName>
    <definedName name="bookmobile" localSheetId="36">'[1]15-library'!#REF!</definedName>
    <definedName name="bookmobile" localSheetId="0">'[1]15-library'!#REF!</definedName>
    <definedName name="bookmobile" localSheetId="21">'[1]15-library'!#REF!</definedName>
    <definedName name="bookmobile" localSheetId="10">'[1]15-library'!#REF!</definedName>
    <definedName name="bookmobile" localSheetId="44">'[1]15-library'!#REF!</definedName>
    <definedName name="bookmobile" localSheetId="27">'[1]15-library'!#REF!</definedName>
    <definedName name="bookmobile" localSheetId="23">'[1]15-library'!#REF!</definedName>
    <definedName name="bookmobile" localSheetId="25">'[1]15-library'!#REF!</definedName>
    <definedName name="bookmobile" localSheetId="26">'[1]15-library'!#REF!</definedName>
    <definedName name="bookmobile" localSheetId="24">'[1]15-library'!#REF!</definedName>
    <definedName name="bookmobile" localSheetId="28">'[1]15-library'!#REF!</definedName>
    <definedName name="bookmobile" localSheetId="42">'[1]15-library'!#REF!</definedName>
    <definedName name="bookmobile" localSheetId="22">'[1]15-library'!#REF!</definedName>
    <definedName name="bookmobile" localSheetId="4">'[1]15-library'!#REF!</definedName>
    <definedName name="bookmobile" localSheetId="18">'[1]15-library'!#REF!</definedName>
    <definedName name="bookmobile" localSheetId="1">'[1]15-library'!#REF!</definedName>
    <definedName name="bookmobile" localSheetId="9">'[1]15-library'!#REF!</definedName>
    <definedName name="bookmobile" localSheetId="5">'[1]15-library'!#REF!</definedName>
    <definedName name="bookmobile" localSheetId="15">'[1]15-library'!#REF!</definedName>
    <definedName name="bookmobile" localSheetId="11">'[1]15-library'!#REF!</definedName>
    <definedName name="bookmobile" localSheetId="33">'[1]15-library'!#REF!</definedName>
    <definedName name="bookmobile" localSheetId="39">'[1]15-library'!#REF!</definedName>
    <definedName name="bookmobile" localSheetId="38">'[1]15-library'!#REF!</definedName>
    <definedName name="bookmobile">'[1]15-library'!#REF!</definedName>
    <definedName name="bos" localSheetId="43">'[1]15-library'!#REF!</definedName>
    <definedName name="bos" localSheetId="6">'[1]15-library'!#REF!</definedName>
    <definedName name="bos" localSheetId="7">'[1]15-library'!#REF!</definedName>
    <definedName name="bos" localSheetId="36">'[1]15-library'!#REF!</definedName>
    <definedName name="bos" localSheetId="29">'[1]15-library'!#REF!</definedName>
    <definedName name="bos" localSheetId="0">'[1]15-library'!#REF!</definedName>
    <definedName name="bos" localSheetId="21">'[1]15-library'!#REF!</definedName>
    <definedName name="bos" localSheetId="10">'[1]15-library'!#REF!</definedName>
    <definedName name="bos" localSheetId="44">'[1]15-library'!#REF!</definedName>
    <definedName name="bos" localSheetId="27">'[1]15-library'!#REF!</definedName>
    <definedName name="bos" localSheetId="23">'[1]15-library'!#REF!</definedName>
    <definedName name="bos" localSheetId="25">'[1]15-library'!#REF!</definedName>
    <definedName name="bos" localSheetId="26">'[1]15-library'!#REF!</definedName>
    <definedName name="bos" localSheetId="24">'[1]15-library'!#REF!</definedName>
    <definedName name="bos" localSheetId="28">'[1]15-library'!#REF!</definedName>
    <definedName name="bos" localSheetId="14">'[1]15-library'!#REF!</definedName>
    <definedName name="bos" localSheetId="42">'[1]15-library'!#REF!</definedName>
    <definedName name="bos" localSheetId="22">'[1]15-library'!#REF!</definedName>
    <definedName name="bos" localSheetId="4">'[1]15-library'!#REF!</definedName>
    <definedName name="bos" localSheetId="18">'[1]15-library'!#REF!</definedName>
    <definedName name="bos" localSheetId="1">'[1]15-library'!#REF!</definedName>
    <definedName name="bos" localSheetId="9">'[1]15-library'!#REF!</definedName>
    <definedName name="bos" localSheetId="5">'[1]15-library'!#REF!</definedName>
    <definedName name="bos" localSheetId="15">'[1]15-library'!#REF!</definedName>
    <definedName name="bos" localSheetId="11">'[1]15-library'!#REF!</definedName>
    <definedName name="bos" localSheetId="33">'[1]15-library'!#REF!</definedName>
    <definedName name="bos" localSheetId="39">'[1]15-library'!#REF!</definedName>
    <definedName name="bos" localSheetId="38">'[1]15-library'!#REF!</definedName>
    <definedName name="bos">'[1]15-library'!#REF!</definedName>
    <definedName name="boss" localSheetId="43">'[1]15-library'!#REF!</definedName>
    <definedName name="boss" localSheetId="6">'[1]15-library'!#REF!</definedName>
    <definedName name="boss" localSheetId="7">'[1]15-library'!#REF!</definedName>
    <definedName name="boss" localSheetId="36">'[1]15-library'!#REF!</definedName>
    <definedName name="boss" localSheetId="0">'[1]15-library'!#REF!</definedName>
    <definedName name="boss" localSheetId="21">'[1]15-library'!#REF!</definedName>
    <definedName name="boss" localSheetId="10">'[1]15-library'!#REF!</definedName>
    <definedName name="boss" localSheetId="44">'[1]15-library'!#REF!</definedName>
    <definedName name="boss" localSheetId="23">'[1]15-library'!#REF!</definedName>
    <definedName name="boss" localSheetId="24">'[1]15-library'!#REF!</definedName>
    <definedName name="boss" localSheetId="22">'[1]15-library'!#REF!</definedName>
    <definedName name="boss" localSheetId="4">'[1]15-library'!#REF!</definedName>
    <definedName name="boss" localSheetId="18">'[1]15-library'!#REF!</definedName>
    <definedName name="boss" localSheetId="9">'[1]15-library'!#REF!</definedName>
    <definedName name="boss" localSheetId="5">'[1]15-library'!#REF!</definedName>
    <definedName name="boss" localSheetId="15">'[1]15-library'!#REF!</definedName>
    <definedName name="boss" localSheetId="11">'[1]15-library'!#REF!</definedName>
    <definedName name="boss" localSheetId="33">'[1]15-library'!#REF!</definedName>
    <definedName name="boss" localSheetId="39">'[1]15-library'!#REF!</definedName>
    <definedName name="boss" localSheetId="38">'[1]15-library'!#REF!</definedName>
    <definedName name="boss">'[1]15-library'!#REF!</definedName>
    <definedName name="budcom" localSheetId="43">'[1]15-library'!#REF!</definedName>
    <definedName name="budcom" localSheetId="6">'[1]15-library'!#REF!</definedName>
    <definedName name="budcom" localSheetId="7">'[1]15-library'!#REF!</definedName>
    <definedName name="budcom" localSheetId="36">'[1]15-library'!#REF!</definedName>
    <definedName name="budcom" localSheetId="29">'[1]15-library'!#REF!</definedName>
    <definedName name="budcom" localSheetId="0">'[1]15-library'!#REF!</definedName>
    <definedName name="budcom" localSheetId="21">'[1]15-library'!#REF!</definedName>
    <definedName name="budcom" localSheetId="10">'[1]15-library'!#REF!</definedName>
    <definedName name="budcom" localSheetId="44">'[1]15-library'!#REF!</definedName>
    <definedName name="budcom" localSheetId="27">'[1]15-library'!#REF!</definedName>
    <definedName name="budcom" localSheetId="23">'[1]15-library'!#REF!</definedName>
    <definedName name="budcom" localSheetId="25">'[1]15-library'!#REF!</definedName>
    <definedName name="budcom" localSheetId="26">'[1]15-library'!#REF!</definedName>
    <definedName name="budcom" localSheetId="24">'[1]15-library'!#REF!</definedName>
    <definedName name="budcom" localSheetId="28">'[1]15-library'!#REF!</definedName>
    <definedName name="budcom" localSheetId="14">'[1]15-library'!#REF!</definedName>
    <definedName name="budcom" localSheetId="42">'[1]15-library'!#REF!</definedName>
    <definedName name="budcom" localSheetId="22">'[1]15-library'!#REF!</definedName>
    <definedName name="budcom" localSheetId="4">'[1]15-library'!#REF!</definedName>
    <definedName name="budcom" localSheetId="18">'[1]15-library'!#REF!</definedName>
    <definedName name="budcom" localSheetId="1">'[1]15-library'!#REF!</definedName>
    <definedName name="budcom" localSheetId="9">'[1]15-library'!#REF!</definedName>
    <definedName name="budcom" localSheetId="5">'[1]15-library'!#REF!</definedName>
    <definedName name="budcom" localSheetId="15">'[1]15-library'!#REF!</definedName>
    <definedName name="budcom" localSheetId="11">'[1]15-library'!#REF!</definedName>
    <definedName name="budcom" localSheetId="33">'[1]15-library'!#REF!</definedName>
    <definedName name="budcom" localSheetId="39">'[1]15-library'!#REF!</definedName>
    <definedName name="budcom" localSheetId="38">'[1]15-library'!#REF!</definedName>
    <definedName name="budcom">'[1]15-library'!#REF!</definedName>
    <definedName name="budcoms" localSheetId="43">'[1]15-library'!#REF!</definedName>
    <definedName name="budcoms" localSheetId="6">'[1]15-library'!#REF!</definedName>
    <definedName name="budcoms" localSheetId="7">'[1]15-library'!#REF!</definedName>
    <definedName name="budcoms" localSheetId="36">'[1]15-library'!#REF!</definedName>
    <definedName name="budcoms" localSheetId="0">'[1]15-library'!#REF!</definedName>
    <definedName name="budcoms" localSheetId="21">'[1]15-library'!#REF!</definedName>
    <definedName name="budcoms" localSheetId="10">'[1]15-library'!#REF!</definedName>
    <definedName name="budcoms" localSheetId="44">'[1]15-library'!#REF!</definedName>
    <definedName name="budcoms" localSheetId="23">'[1]15-library'!#REF!</definedName>
    <definedName name="budcoms" localSheetId="24">'[1]15-library'!#REF!</definedName>
    <definedName name="budcoms" localSheetId="22">'[1]15-library'!#REF!</definedName>
    <definedName name="budcoms" localSheetId="4">'[1]15-library'!#REF!</definedName>
    <definedName name="budcoms" localSheetId="18">'[1]15-library'!#REF!</definedName>
    <definedName name="budcoms" localSheetId="9">'[1]15-library'!#REF!</definedName>
    <definedName name="budcoms" localSheetId="5">'[1]15-library'!#REF!</definedName>
    <definedName name="budcoms" localSheetId="15">'[1]15-library'!#REF!</definedName>
    <definedName name="budcoms" localSheetId="11">'[1]15-library'!#REF!</definedName>
    <definedName name="budcoms" localSheetId="33">'[1]15-library'!#REF!</definedName>
    <definedName name="budcoms" localSheetId="39">'[1]15-library'!#REF!</definedName>
    <definedName name="budcoms" localSheetId="38">'[1]15-library'!#REF!</definedName>
    <definedName name="budcoms">'[1]15-library'!#REF!</definedName>
    <definedName name="budget" localSheetId="43">'[1]15-library'!#REF!</definedName>
    <definedName name="budget" localSheetId="6">'[1]15-library'!#REF!</definedName>
    <definedName name="budget" localSheetId="7">'[1]15-library'!#REF!</definedName>
    <definedName name="budget" localSheetId="36">'[1]15-library'!#REF!</definedName>
    <definedName name="budget" localSheetId="29">'[1]15-library'!#REF!</definedName>
    <definedName name="budget" localSheetId="0">'[1]15-library'!#REF!</definedName>
    <definedName name="budget" localSheetId="21">'[1]15-library'!#REF!</definedName>
    <definedName name="budget" localSheetId="10">'[1]15-library'!#REF!</definedName>
    <definedName name="budget" localSheetId="44">'[1]15-library'!#REF!</definedName>
    <definedName name="budget" localSheetId="27">'[1]15-library'!#REF!</definedName>
    <definedName name="budget" localSheetId="23">'[1]15-library'!#REF!</definedName>
    <definedName name="budget" localSheetId="25">'[1]15-library'!#REF!</definedName>
    <definedName name="budget" localSheetId="26">'[1]15-library'!#REF!</definedName>
    <definedName name="budget" localSheetId="24">'[1]15-library'!#REF!</definedName>
    <definedName name="budget" localSheetId="28">'[1]15-library'!#REF!</definedName>
    <definedName name="budget" localSheetId="14">'[1]15-library'!#REF!</definedName>
    <definedName name="budget" localSheetId="42">'[1]15-library'!#REF!</definedName>
    <definedName name="budget" localSheetId="22">'[1]15-library'!#REF!</definedName>
    <definedName name="budget" localSheetId="4">'[1]15-library'!#REF!</definedName>
    <definedName name="budget" localSheetId="18">'[1]15-library'!#REF!</definedName>
    <definedName name="budget" localSheetId="1">'[1]15-library'!#REF!</definedName>
    <definedName name="budget" localSheetId="9">'[1]15-library'!#REF!</definedName>
    <definedName name="budget" localSheetId="5">'[1]15-library'!#REF!</definedName>
    <definedName name="budget" localSheetId="15">'[1]15-library'!#REF!</definedName>
    <definedName name="budget" localSheetId="11">'[1]15-library'!#REF!</definedName>
    <definedName name="budget" localSheetId="33">'[1]15-library'!#REF!</definedName>
    <definedName name="budget" localSheetId="39">'[1]15-library'!#REF!</definedName>
    <definedName name="budget" localSheetId="38">'[1]15-library'!#REF!</definedName>
    <definedName name="budget">'[1]15-library'!#REF!</definedName>
    <definedName name="Budget10.2.15" localSheetId="43">'[1]15-library'!#REF!</definedName>
    <definedName name="Budget10.2.15" localSheetId="6">'[1]15-library'!#REF!</definedName>
    <definedName name="Budget10.2.15" localSheetId="7">'[1]15-library'!#REF!</definedName>
    <definedName name="Budget10.2.15" localSheetId="36">'[1]15-library'!#REF!</definedName>
    <definedName name="Budget10.2.15" localSheetId="29">'[1]15-library'!#REF!</definedName>
    <definedName name="Budget10.2.15" localSheetId="0">'[1]15-library'!#REF!</definedName>
    <definedName name="Budget10.2.15" localSheetId="21">'[1]15-library'!#REF!</definedName>
    <definedName name="Budget10.2.15" localSheetId="10">'[1]15-library'!#REF!</definedName>
    <definedName name="Budget10.2.15" localSheetId="44">'[1]15-library'!#REF!</definedName>
    <definedName name="Budget10.2.15" localSheetId="27">'[1]15-library'!#REF!</definedName>
    <definedName name="Budget10.2.15" localSheetId="23">'[1]15-library'!#REF!</definedName>
    <definedName name="Budget10.2.15" localSheetId="25">'[1]15-library'!#REF!</definedName>
    <definedName name="Budget10.2.15" localSheetId="26">'[1]15-library'!#REF!</definedName>
    <definedName name="Budget10.2.15" localSheetId="24">'[1]15-library'!#REF!</definedName>
    <definedName name="Budget10.2.15" localSheetId="28">'[1]15-library'!#REF!</definedName>
    <definedName name="Budget10.2.15" localSheetId="14">'[1]15-library'!#REF!</definedName>
    <definedName name="Budget10.2.15" localSheetId="42">'[1]15-library'!#REF!</definedName>
    <definedName name="Budget10.2.15" localSheetId="22">'[1]15-library'!#REF!</definedName>
    <definedName name="Budget10.2.15" localSheetId="4">'[1]15-library'!#REF!</definedName>
    <definedName name="Budget10.2.15" localSheetId="18">'[1]15-library'!#REF!</definedName>
    <definedName name="Budget10.2.15" localSheetId="1">'[1]15-library'!#REF!</definedName>
    <definedName name="Budget10.2.15" localSheetId="9">'[1]15-library'!#REF!</definedName>
    <definedName name="Budget10.2.15" localSheetId="5">'[1]15-library'!#REF!</definedName>
    <definedName name="Budget10.2.15" localSheetId="15">'[1]15-library'!#REF!</definedName>
    <definedName name="Budget10.2.15" localSheetId="11">'[1]15-library'!#REF!</definedName>
    <definedName name="Budget10.2.15" localSheetId="33">'[1]15-library'!#REF!</definedName>
    <definedName name="Budget10.2.15" localSheetId="39">'[1]15-library'!#REF!</definedName>
    <definedName name="Budget10.2.15" localSheetId="38">'[1]15-library'!#REF!</definedName>
    <definedName name="Budget10.2.15">'[1]15-library'!#REF!</definedName>
    <definedName name="budget138s" localSheetId="43">'[1]15-library'!#REF!</definedName>
    <definedName name="budget138s" localSheetId="6">'[1]15-library'!#REF!</definedName>
    <definedName name="budget138s" localSheetId="7">'[1]15-library'!#REF!</definedName>
    <definedName name="budget138s" localSheetId="36">'[1]15-library'!#REF!</definedName>
    <definedName name="budget138s" localSheetId="0">'[1]15-library'!#REF!</definedName>
    <definedName name="budget138s" localSheetId="21">'[1]15-library'!#REF!</definedName>
    <definedName name="budget138s" localSheetId="10">'[1]15-library'!#REF!</definedName>
    <definedName name="budget138s" localSheetId="44">'[1]15-library'!#REF!</definedName>
    <definedName name="budget138s" localSheetId="23">'[1]15-library'!#REF!</definedName>
    <definedName name="budget138s" localSheetId="24">'[1]15-library'!#REF!</definedName>
    <definedName name="budget138s" localSheetId="22">'[1]15-library'!#REF!</definedName>
    <definedName name="budget138s" localSheetId="4">'[1]15-library'!#REF!</definedName>
    <definedName name="budget138s" localSheetId="18">'[1]15-library'!#REF!</definedName>
    <definedName name="budget138s" localSheetId="9">'[1]15-library'!#REF!</definedName>
    <definedName name="budget138s" localSheetId="5">'[1]15-library'!#REF!</definedName>
    <definedName name="budget138s" localSheetId="15">'[1]15-library'!#REF!</definedName>
    <definedName name="budget138s" localSheetId="11">'[1]15-library'!#REF!</definedName>
    <definedName name="budget138s" localSheetId="33">'[1]15-library'!#REF!</definedName>
    <definedName name="budget138s" localSheetId="39">'[1]15-library'!#REF!</definedName>
    <definedName name="budget138s" localSheetId="38">'[1]15-library'!#REF!</definedName>
    <definedName name="budget138s">'[1]15-library'!#REF!</definedName>
    <definedName name="budget38" localSheetId="43">'[1]15-library'!#REF!</definedName>
    <definedName name="budget38" localSheetId="6">'[1]15-library'!#REF!</definedName>
    <definedName name="budget38" localSheetId="7">'[1]15-library'!#REF!</definedName>
    <definedName name="budget38" localSheetId="36">'[1]15-library'!#REF!</definedName>
    <definedName name="budget38" localSheetId="29">'[1]15-library'!#REF!</definedName>
    <definedName name="budget38" localSheetId="0">'[1]15-library'!#REF!</definedName>
    <definedName name="budget38" localSheetId="21">'[1]15-library'!#REF!</definedName>
    <definedName name="budget38" localSheetId="10">'[1]15-library'!#REF!</definedName>
    <definedName name="budget38" localSheetId="44">'[1]15-library'!#REF!</definedName>
    <definedName name="budget38" localSheetId="27">'[1]15-library'!#REF!</definedName>
    <definedName name="budget38" localSheetId="23">'[1]15-library'!#REF!</definedName>
    <definedName name="budget38" localSheetId="25">'[1]15-library'!#REF!</definedName>
    <definedName name="budget38" localSheetId="26">'[1]15-library'!#REF!</definedName>
    <definedName name="budget38" localSheetId="24">'[1]15-library'!#REF!</definedName>
    <definedName name="budget38" localSheetId="28">'[1]15-library'!#REF!</definedName>
    <definedName name="budget38" localSheetId="14">'[1]15-library'!#REF!</definedName>
    <definedName name="budget38" localSheetId="42">'[1]15-library'!#REF!</definedName>
    <definedName name="budget38" localSheetId="22">'[1]15-library'!#REF!</definedName>
    <definedName name="budget38" localSheetId="4">'[1]15-library'!#REF!</definedName>
    <definedName name="budget38" localSheetId="18">'[1]15-library'!#REF!</definedName>
    <definedName name="budget38" localSheetId="1">'[1]15-library'!#REF!</definedName>
    <definedName name="budget38" localSheetId="9">'[1]15-library'!#REF!</definedName>
    <definedName name="budget38" localSheetId="5">'[1]15-library'!#REF!</definedName>
    <definedName name="budget38" localSheetId="15">'[1]15-library'!#REF!</definedName>
    <definedName name="budget38" localSheetId="11">'[1]15-library'!#REF!</definedName>
    <definedName name="budget38" localSheetId="33">'[1]15-library'!#REF!</definedName>
    <definedName name="budget38" localSheetId="39">'[1]15-library'!#REF!</definedName>
    <definedName name="budget38" localSheetId="38">'[1]15-library'!#REF!</definedName>
    <definedName name="budget38">'[1]15-library'!#REF!</definedName>
    <definedName name="CIPMAMB" localSheetId="43">'[1]15-library'!#REF!</definedName>
    <definedName name="CIPMAMB" localSheetId="6">'[1]15-library'!#REF!</definedName>
    <definedName name="CIPMAMB" localSheetId="7">'[1]15-library'!#REF!</definedName>
    <definedName name="CIPMAMB" localSheetId="36">'[1]15-library'!#REF!</definedName>
    <definedName name="CIPMAMB" localSheetId="0">'[1]15-library'!#REF!</definedName>
    <definedName name="CIPMAMB" localSheetId="21">'[1]15-library'!#REF!</definedName>
    <definedName name="CIPMAMB" localSheetId="10">'[1]15-library'!#REF!</definedName>
    <definedName name="CIPMAMB" localSheetId="44">'[1]15-library'!#REF!</definedName>
    <definedName name="CIPMAMB" localSheetId="27">'[1]15-library'!#REF!</definedName>
    <definedName name="CIPMAMB" localSheetId="23">'[1]15-library'!#REF!</definedName>
    <definedName name="CIPMAMB" localSheetId="25">'[1]15-library'!#REF!</definedName>
    <definedName name="CIPMAMB" localSheetId="26">'[1]15-library'!#REF!</definedName>
    <definedName name="CIPMAMB" localSheetId="24">'[1]15-library'!#REF!</definedName>
    <definedName name="CIPMAMB" localSheetId="28">'[1]15-library'!#REF!</definedName>
    <definedName name="CIPMAMB" localSheetId="42">'[1]15-library'!#REF!</definedName>
    <definedName name="CIPMAMB" localSheetId="22">'[1]15-library'!#REF!</definedName>
    <definedName name="CIPMAMB" localSheetId="4">'[1]15-library'!#REF!</definedName>
    <definedName name="CIPMAMB" localSheetId="18">'[1]15-library'!#REF!</definedName>
    <definedName name="CIPMAMB" localSheetId="1">'[1]15-library'!#REF!</definedName>
    <definedName name="CIPMAMB" localSheetId="9">'[1]15-library'!#REF!</definedName>
    <definedName name="CIPMAMB" localSheetId="5">'[1]15-library'!#REF!</definedName>
    <definedName name="CIPMAMB" localSheetId="15">'[1]15-library'!#REF!</definedName>
    <definedName name="CIPMAMB" localSheetId="11">'[1]15-library'!#REF!</definedName>
    <definedName name="CIPMAMB" localSheetId="33">'[1]15-library'!#REF!</definedName>
    <definedName name="CIPMAMB" localSheetId="39">'[1]15-library'!#REF!</definedName>
    <definedName name="CIPMAMB" localSheetId="38">'[1]15-library'!#REF!</definedName>
    <definedName name="CIPMAMB">'[1]15-library'!#REF!</definedName>
    <definedName name="CIPMANC" localSheetId="43">'[1]15-library'!#REF!</definedName>
    <definedName name="CIPMANC" localSheetId="6">'[1]15-library'!#REF!</definedName>
    <definedName name="CIPMANC" localSheetId="7">'[1]15-library'!#REF!</definedName>
    <definedName name="CIPMANC" localSheetId="36">'[1]15-library'!#REF!</definedName>
    <definedName name="CIPMANC" localSheetId="0">'[1]15-library'!#REF!</definedName>
    <definedName name="CIPMANC" localSheetId="21">'[1]15-library'!#REF!</definedName>
    <definedName name="CIPMANC" localSheetId="10">'[1]15-library'!#REF!</definedName>
    <definedName name="CIPMANC" localSheetId="44">'[1]15-library'!#REF!</definedName>
    <definedName name="CIPMANC" localSheetId="27">'[1]15-library'!#REF!</definedName>
    <definedName name="CIPMANC" localSheetId="23">'[1]15-library'!#REF!</definedName>
    <definedName name="CIPMANC" localSheetId="25">'[1]15-library'!#REF!</definedName>
    <definedName name="CIPMANC" localSheetId="26">'[1]15-library'!#REF!</definedName>
    <definedName name="CIPMANC" localSheetId="24">'[1]15-library'!#REF!</definedName>
    <definedName name="CIPMANC" localSheetId="28">'[1]15-library'!#REF!</definedName>
    <definedName name="CIPMANC" localSheetId="42">'[1]15-library'!#REF!</definedName>
    <definedName name="CIPMANC" localSheetId="22">'[1]15-library'!#REF!</definedName>
    <definedName name="CIPMANC" localSheetId="4">'[1]15-library'!#REF!</definedName>
    <definedName name="CIPMANC" localSheetId="18">'[1]15-library'!#REF!</definedName>
    <definedName name="CIPMANC" localSheetId="1">'[1]15-library'!#REF!</definedName>
    <definedName name="CIPMANC" localSheetId="9">'[1]15-library'!#REF!</definedName>
    <definedName name="CIPMANC" localSheetId="5">'[1]15-library'!#REF!</definedName>
    <definedName name="CIPMANC" localSheetId="15">'[1]15-library'!#REF!</definedName>
    <definedName name="CIPMANC" localSheetId="11">'[1]15-library'!#REF!</definedName>
    <definedName name="CIPMANC" localSheetId="33">'[1]15-library'!#REF!</definedName>
    <definedName name="CIPMANC" localSheetId="39">'[1]15-library'!#REF!</definedName>
    <definedName name="CIPMANC" localSheetId="38">'[1]15-library'!#REF!</definedName>
    <definedName name="CIPMANC">'[1]15-library'!#REF!</definedName>
    <definedName name="cvbn" localSheetId="43">'[1]15-library'!#REF!</definedName>
    <definedName name="cvbn" localSheetId="6">'[1]15-library'!#REF!</definedName>
    <definedName name="cvbn" localSheetId="7">'[1]15-library'!#REF!</definedName>
    <definedName name="cvbn" localSheetId="36">'[1]15-library'!#REF!</definedName>
    <definedName name="cvbn" localSheetId="0">'[1]15-library'!#REF!</definedName>
    <definedName name="cvbn" localSheetId="21">'[1]15-library'!#REF!</definedName>
    <definedName name="cvbn" localSheetId="10">'[1]15-library'!#REF!</definedName>
    <definedName name="cvbn" localSheetId="44">'[1]15-library'!#REF!</definedName>
    <definedName name="cvbn" localSheetId="27">'[1]15-library'!#REF!</definedName>
    <definedName name="cvbn" localSheetId="23">'[1]15-library'!#REF!</definedName>
    <definedName name="cvbn" localSheetId="25">'[1]15-library'!#REF!</definedName>
    <definedName name="cvbn" localSheetId="26">'[1]15-library'!#REF!</definedName>
    <definedName name="cvbn" localSheetId="24">'[1]15-library'!#REF!</definedName>
    <definedName name="cvbn" localSheetId="28">'[1]15-library'!#REF!</definedName>
    <definedName name="cvbn" localSheetId="42">'[1]15-library'!#REF!</definedName>
    <definedName name="cvbn" localSheetId="22">'[1]15-library'!#REF!</definedName>
    <definedName name="cvbn" localSheetId="4">'[1]15-library'!#REF!</definedName>
    <definedName name="cvbn" localSheetId="18">'[1]15-library'!#REF!</definedName>
    <definedName name="cvbn" localSheetId="1">'[1]15-library'!#REF!</definedName>
    <definedName name="cvbn" localSheetId="9">'[1]15-library'!#REF!</definedName>
    <definedName name="cvbn" localSheetId="5">'[1]15-library'!#REF!</definedName>
    <definedName name="cvbn" localSheetId="15">'[1]15-library'!#REF!</definedName>
    <definedName name="cvbn" localSheetId="11">'[1]15-library'!#REF!</definedName>
    <definedName name="cvbn" localSheetId="33">'[1]15-library'!#REF!</definedName>
    <definedName name="cvbn" localSheetId="39">'[1]15-library'!#REF!</definedName>
    <definedName name="cvbn" localSheetId="38">'[1]15-library'!#REF!</definedName>
    <definedName name="cvbn">'[1]15-library'!#REF!</definedName>
    <definedName name="d" localSheetId="43">'[1]15-library'!#REF!</definedName>
    <definedName name="d" localSheetId="6">'[1]15-library'!#REF!</definedName>
    <definedName name="d" localSheetId="7">'[1]15-library'!#REF!</definedName>
    <definedName name="d" localSheetId="36">'[1]15-library'!#REF!</definedName>
    <definedName name="d" localSheetId="0">'[1]15-library'!#REF!</definedName>
    <definedName name="d" localSheetId="21">'[1]15-library'!#REF!</definedName>
    <definedName name="d" localSheetId="10">'[1]15-library'!#REF!</definedName>
    <definedName name="d" localSheetId="44">'[1]15-library'!#REF!</definedName>
    <definedName name="d" localSheetId="23">'[1]15-library'!#REF!</definedName>
    <definedName name="d" localSheetId="24">'[1]15-library'!#REF!</definedName>
    <definedName name="d" localSheetId="22">'[1]15-library'!#REF!</definedName>
    <definedName name="d" localSheetId="4">'[1]15-library'!#REF!</definedName>
    <definedName name="d" localSheetId="18">'[1]15-library'!#REF!</definedName>
    <definedName name="d" localSheetId="9">'[1]15-library'!#REF!</definedName>
    <definedName name="d" localSheetId="5">'[1]15-library'!#REF!</definedName>
    <definedName name="d" localSheetId="15">'[1]15-library'!#REF!</definedName>
    <definedName name="d" localSheetId="11">'[1]15-library'!#REF!</definedName>
    <definedName name="d" localSheetId="33">'[1]15-library'!#REF!</definedName>
    <definedName name="d" localSheetId="39">'[1]15-library'!#REF!</definedName>
    <definedName name="d" localSheetId="38">'[1]15-library'!#REF!</definedName>
    <definedName name="d">'[1]15-library'!#REF!</definedName>
    <definedName name="dept" localSheetId="43">'[1]15-library'!#REF!</definedName>
    <definedName name="dept" localSheetId="6">'[1]15-library'!#REF!</definedName>
    <definedName name="dept" localSheetId="7">'[1]15-library'!#REF!</definedName>
    <definedName name="dept" localSheetId="36">'[1]15-library'!#REF!</definedName>
    <definedName name="dept" localSheetId="29">'[1]15-library'!#REF!</definedName>
    <definedName name="dept" localSheetId="0">'[1]15-library'!#REF!</definedName>
    <definedName name="dept" localSheetId="21">'[1]15-library'!#REF!</definedName>
    <definedName name="dept" localSheetId="10">'[1]15-library'!#REF!</definedName>
    <definedName name="dept" localSheetId="44">'[1]15-library'!#REF!</definedName>
    <definedName name="dept" localSheetId="27">'[1]15-library'!#REF!</definedName>
    <definedName name="dept" localSheetId="23">'[1]15-library'!#REF!</definedName>
    <definedName name="dept" localSheetId="25">'[1]15-library'!#REF!</definedName>
    <definedName name="dept" localSheetId="26">'[1]15-library'!#REF!</definedName>
    <definedName name="dept" localSheetId="24">'[1]15-library'!#REF!</definedName>
    <definedName name="dept" localSheetId="28">'[1]15-library'!#REF!</definedName>
    <definedName name="dept" localSheetId="14">'[1]15-library'!#REF!</definedName>
    <definedName name="dept" localSheetId="42">'[1]15-library'!#REF!</definedName>
    <definedName name="dept" localSheetId="22">'[1]15-library'!#REF!</definedName>
    <definedName name="dept" localSheetId="4">'[1]15-library'!#REF!</definedName>
    <definedName name="dept" localSheetId="18">'[1]15-library'!#REF!</definedName>
    <definedName name="dept" localSheetId="1">'[1]15-library'!#REF!</definedName>
    <definedName name="dept" localSheetId="9">'[1]15-library'!#REF!</definedName>
    <definedName name="dept" localSheetId="5">'[1]15-library'!#REF!</definedName>
    <definedName name="dept" localSheetId="15">'[1]15-library'!#REF!</definedName>
    <definedName name="dept" localSheetId="11">'[1]15-library'!#REF!</definedName>
    <definedName name="dept" localSheetId="33">'[1]15-library'!#REF!</definedName>
    <definedName name="dept" localSheetId="39">'[1]15-library'!#REF!</definedName>
    <definedName name="dept" localSheetId="38">'[1]15-library'!#REF!</definedName>
    <definedName name="dept">'[1]15-library'!#REF!</definedName>
    <definedName name="dept38" localSheetId="43">'[1]15-library'!#REF!</definedName>
    <definedName name="dept38" localSheetId="6">'[1]15-library'!#REF!</definedName>
    <definedName name="dept38" localSheetId="7">'[1]15-library'!#REF!</definedName>
    <definedName name="dept38" localSheetId="36">'[1]15-library'!#REF!</definedName>
    <definedName name="dept38" localSheetId="29">'[1]15-library'!#REF!</definedName>
    <definedName name="dept38" localSheetId="0">'[1]15-library'!#REF!</definedName>
    <definedName name="dept38" localSheetId="21">'[1]15-library'!#REF!</definedName>
    <definedName name="dept38" localSheetId="10">'[1]15-library'!#REF!</definedName>
    <definedName name="dept38" localSheetId="44">'[1]15-library'!#REF!</definedName>
    <definedName name="dept38" localSheetId="27">'[1]15-library'!#REF!</definedName>
    <definedName name="dept38" localSheetId="23">'[1]15-library'!#REF!</definedName>
    <definedName name="dept38" localSheetId="25">'[1]15-library'!#REF!</definedName>
    <definedName name="dept38" localSheetId="26">'[1]15-library'!#REF!</definedName>
    <definedName name="dept38" localSheetId="24">'[1]15-library'!#REF!</definedName>
    <definedName name="dept38" localSheetId="28">'[1]15-library'!#REF!</definedName>
    <definedName name="dept38" localSheetId="14">'[1]15-library'!#REF!</definedName>
    <definedName name="dept38" localSheetId="42">'[1]15-library'!#REF!</definedName>
    <definedName name="dept38" localSheetId="22">'[1]15-library'!#REF!</definedName>
    <definedName name="dept38" localSheetId="4">'[1]15-library'!#REF!</definedName>
    <definedName name="dept38" localSheetId="18">'[1]15-library'!#REF!</definedName>
    <definedName name="dept38" localSheetId="1">'[1]15-library'!#REF!</definedName>
    <definedName name="dept38" localSheetId="9">'[1]15-library'!#REF!</definedName>
    <definedName name="dept38" localSheetId="5">'[1]15-library'!#REF!</definedName>
    <definedName name="dept38" localSheetId="15">'[1]15-library'!#REF!</definedName>
    <definedName name="dept38" localSheetId="11">'[1]15-library'!#REF!</definedName>
    <definedName name="dept38" localSheetId="33">'[1]15-library'!#REF!</definedName>
    <definedName name="dept38" localSheetId="39">'[1]15-library'!#REF!</definedName>
    <definedName name="dept38" localSheetId="38">'[1]15-library'!#REF!</definedName>
    <definedName name="dept38">'[1]15-library'!#REF!</definedName>
    <definedName name="Engine1" localSheetId="43">'[1]15-library'!#REF!</definedName>
    <definedName name="Engine1" localSheetId="7">'[1]15-library'!#REF!</definedName>
    <definedName name="Engine1" localSheetId="36">'[1]15-library'!#REF!</definedName>
    <definedName name="Engine1" localSheetId="0">'[1]15-library'!#REF!</definedName>
    <definedName name="Engine1" localSheetId="21">'[1]15-library'!#REF!</definedName>
    <definedName name="Engine1" localSheetId="10">'[1]15-library'!#REF!</definedName>
    <definedName name="Engine1" localSheetId="44">'[1]15-library'!#REF!</definedName>
    <definedName name="Engine1" localSheetId="23">'[1]15-library'!#REF!</definedName>
    <definedName name="Engine1" localSheetId="24">'[1]15-library'!#REF!</definedName>
    <definedName name="Engine1" localSheetId="22">'[1]15-library'!#REF!</definedName>
    <definedName name="Engine1" localSheetId="4">'[1]15-library'!#REF!</definedName>
    <definedName name="Engine1" localSheetId="18">'[1]15-library'!#REF!</definedName>
    <definedName name="Engine1" localSheetId="9">'[1]15-library'!#REF!</definedName>
    <definedName name="Engine1" localSheetId="5">'[1]15-library'!#REF!</definedName>
    <definedName name="Engine1" localSheetId="15">'[1]15-library'!#REF!</definedName>
    <definedName name="Engine1" localSheetId="11">'[1]15-library'!#REF!</definedName>
    <definedName name="Engine1" localSheetId="33">'[1]15-library'!#REF!</definedName>
    <definedName name="Engine1" localSheetId="39">'[1]15-library'!#REF!</definedName>
    <definedName name="Engine1" localSheetId="38">'[1]15-library'!#REF!</definedName>
    <definedName name="Engine1">'[1]15-library'!#REF!</definedName>
    <definedName name="f" localSheetId="43">'[1]15-library'!#REF!</definedName>
    <definedName name="f" localSheetId="6">'[1]15-library'!#REF!</definedName>
    <definedName name="f" localSheetId="7">'[1]15-library'!#REF!</definedName>
    <definedName name="f" localSheetId="36">'[1]15-library'!#REF!</definedName>
    <definedName name="f" localSheetId="0">'[1]15-library'!#REF!</definedName>
    <definedName name="f" localSheetId="21">'[1]15-library'!#REF!</definedName>
    <definedName name="f" localSheetId="10">'[1]15-library'!#REF!</definedName>
    <definedName name="f" localSheetId="44">'[1]15-library'!#REF!</definedName>
    <definedName name="f" localSheetId="23">'[1]15-library'!#REF!</definedName>
    <definedName name="f" localSheetId="24">'[1]15-library'!#REF!</definedName>
    <definedName name="f" localSheetId="22">'[1]15-library'!#REF!</definedName>
    <definedName name="f" localSheetId="4">'[1]15-library'!#REF!</definedName>
    <definedName name="f" localSheetId="18">'[1]15-library'!#REF!</definedName>
    <definedName name="f" localSheetId="9">'[1]15-library'!#REF!</definedName>
    <definedName name="f" localSheetId="5">'[1]15-library'!#REF!</definedName>
    <definedName name="f" localSheetId="15">'[1]15-library'!#REF!</definedName>
    <definedName name="f" localSheetId="11">'[1]15-library'!#REF!</definedName>
    <definedName name="f" localSheetId="33">'[1]15-library'!#REF!</definedName>
    <definedName name="f" localSheetId="39">'[1]15-library'!#REF!</definedName>
    <definedName name="f" localSheetId="38">'[1]15-library'!#REF!</definedName>
    <definedName name="f">'[1]15-library'!#REF!</definedName>
    <definedName name="g" localSheetId="43">'[1]15-library'!#REF!</definedName>
    <definedName name="g" localSheetId="6">'[1]15-library'!#REF!</definedName>
    <definedName name="g" localSheetId="7">'[1]15-library'!#REF!</definedName>
    <definedName name="g" localSheetId="36">'[1]15-library'!#REF!</definedName>
    <definedName name="g" localSheetId="0">'[1]15-library'!#REF!</definedName>
    <definedName name="g" localSheetId="21">'[1]15-library'!#REF!</definedName>
    <definedName name="g" localSheetId="10">'[1]15-library'!#REF!</definedName>
    <definedName name="g" localSheetId="44">'[1]15-library'!#REF!</definedName>
    <definedName name="g" localSheetId="23">'[1]15-library'!#REF!</definedName>
    <definedName name="g" localSheetId="24">'[1]15-library'!#REF!</definedName>
    <definedName name="g" localSheetId="22">'[1]15-library'!#REF!</definedName>
    <definedName name="g" localSheetId="4">'[1]15-library'!#REF!</definedName>
    <definedName name="g" localSheetId="18">'[1]15-library'!#REF!</definedName>
    <definedName name="g" localSheetId="9">'[1]15-library'!#REF!</definedName>
    <definedName name="g" localSheetId="5">'[1]15-library'!#REF!</definedName>
    <definedName name="g" localSheetId="15">'[1]15-library'!#REF!</definedName>
    <definedName name="g" localSheetId="11">'[1]15-library'!#REF!</definedName>
    <definedName name="g" localSheetId="33">'[1]15-library'!#REF!</definedName>
    <definedName name="g" localSheetId="39">'[1]15-library'!#REF!</definedName>
    <definedName name="g" localSheetId="38">'[1]15-library'!#REF!</definedName>
    <definedName name="g">'[1]15-library'!#REF!</definedName>
    <definedName name="h" localSheetId="43">'[1]15-library'!#REF!</definedName>
    <definedName name="h" localSheetId="6">'[1]15-library'!#REF!</definedName>
    <definedName name="h" localSheetId="7">'[1]15-library'!#REF!</definedName>
    <definedName name="h" localSheetId="36">'[1]15-library'!#REF!</definedName>
    <definedName name="h" localSheetId="0">'[1]15-library'!#REF!</definedName>
    <definedName name="h" localSheetId="21">'[1]15-library'!#REF!</definedName>
    <definedName name="h" localSheetId="10">'[1]15-library'!#REF!</definedName>
    <definedName name="h" localSheetId="44">'[1]15-library'!#REF!</definedName>
    <definedName name="h" localSheetId="23">'[1]15-library'!#REF!</definedName>
    <definedName name="h" localSheetId="24">'[1]15-library'!#REF!</definedName>
    <definedName name="h" localSheetId="22">'[1]15-library'!#REF!</definedName>
    <definedName name="h" localSheetId="4">'[1]15-library'!#REF!</definedName>
    <definedName name="h" localSheetId="18">'[1]15-library'!#REF!</definedName>
    <definedName name="h" localSheetId="9">'[1]15-library'!#REF!</definedName>
    <definedName name="h" localSheetId="5">'[1]15-library'!#REF!</definedName>
    <definedName name="h" localSheetId="15">'[1]15-library'!#REF!</definedName>
    <definedName name="h" localSheetId="11">'[1]15-library'!#REF!</definedName>
    <definedName name="h" localSheetId="33">'[1]15-library'!#REF!</definedName>
    <definedName name="h" localSheetId="39">'[1]15-library'!#REF!</definedName>
    <definedName name="h" localSheetId="38">'[1]15-library'!#REF!</definedName>
    <definedName name="h">'[1]15-library'!#REF!</definedName>
    <definedName name="help" localSheetId="43">'[1]15-library'!#REF!</definedName>
    <definedName name="help" localSheetId="6">'[1]15-library'!#REF!</definedName>
    <definedName name="help" localSheetId="7">'[1]15-library'!#REF!</definedName>
    <definedName name="help" localSheetId="36">'[1]15-library'!#REF!</definedName>
    <definedName name="help" localSheetId="29">'[1]15-library'!#REF!</definedName>
    <definedName name="help" localSheetId="0">'[1]15-library'!#REF!</definedName>
    <definedName name="help" localSheetId="21">'[1]15-library'!#REF!</definedName>
    <definedName name="help" localSheetId="10">'[1]15-library'!#REF!</definedName>
    <definedName name="help" localSheetId="44">'[1]15-library'!#REF!</definedName>
    <definedName name="help" localSheetId="27">'[1]15-library'!#REF!</definedName>
    <definedName name="help" localSheetId="23">'[1]15-library'!#REF!</definedName>
    <definedName name="help" localSheetId="25">'[1]15-library'!#REF!</definedName>
    <definedName name="help" localSheetId="26">'[1]15-library'!#REF!</definedName>
    <definedName name="help" localSheetId="24">'[1]15-library'!#REF!</definedName>
    <definedName name="help" localSheetId="28">'[1]15-library'!#REF!</definedName>
    <definedName name="help" localSheetId="14">'[1]15-library'!#REF!</definedName>
    <definedName name="help" localSheetId="42">'[1]15-library'!#REF!</definedName>
    <definedName name="help" localSheetId="22">'[1]15-library'!#REF!</definedName>
    <definedName name="help" localSheetId="4">'[1]15-library'!#REF!</definedName>
    <definedName name="help" localSheetId="18">'[1]15-library'!#REF!</definedName>
    <definedName name="help" localSheetId="1">'[1]15-library'!#REF!</definedName>
    <definedName name="help" localSheetId="9">'[1]15-library'!#REF!</definedName>
    <definedName name="help" localSheetId="5">'[1]15-library'!#REF!</definedName>
    <definedName name="help" localSheetId="15">'[1]15-library'!#REF!</definedName>
    <definedName name="help" localSheetId="11">'[1]15-library'!#REF!</definedName>
    <definedName name="help" localSheetId="33">'[1]15-library'!#REF!</definedName>
    <definedName name="help" localSheetId="39">'[1]15-library'!#REF!</definedName>
    <definedName name="help" localSheetId="38">'[1]15-library'!#REF!</definedName>
    <definedName name="help">'[1]15-library'!#REF!</definedName>
    <definedName name="j" localSheetId="43">'[1]15-library'!#REF!</definedName>
    <definedName name="j" localSheetId="6">'[1]15-library'!#REF!</definedName>
    <definedName name="j" localSheetId="7">'[1]15-library'!#REF!</definedName>
    <definedName name="j" localSheetId="36">'[1]15-library'!#REF!</definedName>
    <definedName name="j" localSheetId="0">'[1]15-library'!#REF!</definedName>
    <definedName name="j" localSheetId="21">'[1]15-library'!#REF!</definedName>
    <definedName name="j" localSheetId="10">'[1]15-library'!#REF!</definedName>
    <definedName name="j" localSheetId="44">'[1]15-library'!#REF!</definedName>
    <definedName name="j" localSheetId="23">'[1]15-library'!#REF!</definedName>
    <definedName name="j" localSheetId="24">'[1]15-library'!#REF!</definedName>
    <definedName name="j" localSheetId="22">'[1]15-library'!#REF!</definedName>
    <definedName name="j" localSheetId="4">'[1]15-library'!#REF!</definedName>
    <definedName name="j" localSheetId="18">'[1]15-library'!#REF!</definedName>
    <definedName name="j" localSheetId="9">'[1]15-library'!#REF!</definedName>
    <definedName name="j" localSheetId="5">'[1]15-library'!#REF!</definedName>
    <definedName name="j" localSheetId="15">'[1]15-library'!#REF!</definedName>
    <definedName name="j" localSheetId="11">'[1]15-library'!#REF!</definedName>
    <definedName name="j" localSheetId="33">'[1]15-library'!#REF!</definedName>
    <definedName name="j" localSheetId="39">'[1]15-library'!#REF!</definedName>
    <definedName name="j" localSheetId="38">'[1]15-library'!#REF!</definedName>
    <definedName name="j">'[1]15-library'!#REF!</definedName>
    <definedName name="k" localSheetId="43">'[1]15-library'!#REF!</definedName>
    <definedName name="k" localSheetId="6">'[1]15-library'!#REF!</definedName>
    <definedName name="k" localSheetId="7">'[1]15-library'!#REF!</definedName>
    <definedName name="k" localSheetId="36">'[1]15-library'!#REF!</definedName>
    <definedName name="k" localSheetId="0">'[1]15-library'!#REF!</definedName>
    <definedName name="k" localSheetId="21">'[1]15-library'!#REF!</definedName>
    <definedName name="k" localSheetId="10">'[1]15-library'!#REF!</definedName>
    <definedName name="k" localSheetId="44">'[1]15-library'!#REF!</definedName>
    <definedName name="k" localSheetId="23">'[1]15-library'!#REF!</definedName>
    <definedName name="k" localSheetId="24">'[1]15-library'!#REF!</definedName>
    <definedName name="k" localSheetId="22">'[1]15-library'!#REF!</definedName>
    <definedName name="k" localSheetId="4">'[1]15-library'!#REF!</definedName>
    <definedName name="k" localSheetId="18">'[1]15-library'!#REF!</definedName>
    <definedName name="k" localSheetId="9">'[1]15-library'!#REF!</definedName>
    <definedName name="k" localSheetId="5">'[1]15-library'!#REF!</definedName>
    <definedName name="k" localSheetId="15">'[1]15-library'!#REF!</definedName>
    <definedName name="k" localSheetId="11">'[1]15-library'!#REF!</definedName>
    <definedName name="k" localSheetId="33">'[1]15-library'!#REF!</definedName>
    <definedName name="k" localSheetId="39">'[1]15-library'!#REF!</definedName>
    <definedName name="k" localSheetId="38">'[1]15-library'!#REF!</definedName>
    <definedName name="k">'[1]15-library'!#REF!</definedName>
    <definedName name="l" localSheetId="43">'[1]15-library'!#REF!</definedName>
    <definedName name="l" localSheetId="6">'[1]15-library'!#REF!</definedName>
    <definedName name="l" localSheetId="7">'[1]15-library'!#REF!</definedName>
    <definedName name="l" localSheetId="36">'[1]15-library'!#REF!</definedName>
    <definedName name="l" localSheetId="0">'[1]15-library'!#REF!</definedName>
    <definedName name="l" localSheetId="21">'[1]15-library'!#REF!</definedName>
    <definedName name="l" localSheetId="10">'[1]15-library'!#REF!</definedName>
    <definedName name="l" localSheetId="44">'[1]15-library'!#REF!</definedName>
    <definedName name="l" localSheetId="23">'[1]15-library'!#REF!</definedName>
    <definedName name="l" localSheetId="24">'[1]15-library'!#REF!</definedName>
    <definedName name="l" localSheetId="22">'[1]15-library'!#REF!</definedName>
    <definedName name="l" localSheetId="4">'[1]15-library'!#REF!</definedName>
    <definedName name="l" localSheetId="18">'[1]15-library'!#REF!</definedName>
    <definedName name="l" localSheetId="9">'[1]15-library'!#REF!</definedName>
    <definedName name="l" localSheetId="5">'[1]15-library'!#REF!</definedName>
    <definedName name="l" localSheetId="15">'[1]15-library'!#REF!</definedName>
    <definedName name="l" localSheetId="11">'[1]15-library'!#REF!</definedName>
    <definedName name="l" localSheetId="33">'[1]15-library'!#REF!</definedName>
    <definedName name="l" localSheetId="39">'[1]15-library'!#REF!</definedName>
    <definedName name="l" localSheetId="38">'[1]15-library'!#REF!</definedName>
    <definedName name="l">'[1]15-library'!#REF!</definedName>
    <definedName name="library1" localSheetId="43">'[1]15-library'!#REF!</definedName>
    <definedName name="library1" localSheetId="6">'[1]15-library'!#REF!</definedName>
    <definedName name="library1" localSheetId="7">'[1]15-library'!#REF!</definedName>
    <definedName name="library1" localSheetId="36">'[1]15-library'!#REF!</definedName>
    <definedName name="library1" localSheetId="0">'[1]15-library'!#REF!</definedName>
    <definedName name="library1" localSheetId="21">'[1]15-library'!#REF!</definedName>
    <definedName name="library1" localSheetId="10">'[1]15-library'!#REF!</definedName>
    <definedName name="library1" localSheetId="44">'[1]15-library'!#REF!</definedName>
    <definedName name="library1" localSheetId="27">'[1]15-library'!#REF!</definedName>
    <definedName name="library1" localSheetId="23">'[1]15-library'!#REF!</definedName>
    <definedName name="library1" localSheetId="25">'[1]15-library'!#REF!</definedName>
    <definedName name="library1" localSheetId="26">'[1]15-library'!#REF!</definedName>
    <definedName name="library1" localSheetId="24">'[1]15-library'!#REF!</definedName>
    <definedName name="library1" localSheetId="28">'[1]15-library'!#REF!</definedName>
    <definedName name="library1" localSheetId="42">'[1]15-library'!#REF!</definedName>
    <definedName name="library1" localSheetId="22">'[1]15-library'!#REF!</definedName>
    <definedName name="library1" localSheetId="4">'[1]15-library'!#REF!</definedName>
    <definedName name="library1" localSheetId="18">'[1]15-library'!#REF!</definedName>
    <definedName name="library1" localSheetId="1">'[1]15-library'!#REF!</definedName>
    <definedName name="library1" localSheetId="9">'[1]15-library'!#REF!</definedName>
    <definedName name="library1" localSheetId="5">'[1]15-library'!#REF!</definedName>
    <definedName name="library1" localSheetId="15">'[1]15-library'!#REF!</definedName>
    <definedName name="library1" localSheetId="11">'[1]15-library'!#REF!</definedName>
    <definedName name="library1" localSheetId="33">'[1]15-library'!#REF!</definedName>
    <definedName name="library1" localSheetId="39">'[1]15-library'!#REF!</definedName>
    <definedName name="library1" localSheetId="38">'[1]15-library'!#REF!</definedName>
    <definedName name="library1">'[1]15-library'!#REF!</definedName>
    <definedName name="LibraryGraniteSteps" localSheetId="43">'[1]15-library'!#REF!</definedName>
    <definedName name="LibraryGraniteSteps" localSheetId="6">'[1]15-library'!#REF!</definedName>
    <definedName name="LibraryGraniteSteps" localSheetId="7">'[1]15-library'!#REF!</definedName>
    <definedName name="LibraryGraniteSteps" localSheetId="36">'[1]15-library'!#REF!</definedName>
    <definedName name="LibraryGraniteSteps" localSheetId="0">'[1]15-library'!#REF!</definedName>
    <definedName name="LibraryGraniteSteps" localSheetId="21">'[1]15-library'!#REF!</definedName>
    <definedName name="LibraryGraniteSteps" localSheetId="10">'[1]15-library'!#REF!</definedName>
    <definedName name="LibraryGraniteSteps" localSheetId="44">'[1]15-library'!#REF!</definedName>
    <definedName name="LibraryGraniteSteps" localSheetId="27">'[1]15-library'!#REF!</definedName>
    <definedName name="LibraryGraniteSteps" localSheetId="23">'[1]15-library'!#REF!</definedName>
    <definedName name="LibraryGraniteSteps" localSheetId="25">'[1]15-library'!#REF!</definedName>
    <definedName name="LibraryGraniteSteps" localSheetId="26">'[1]15-library'!#REF!</definedName>
    <definedName name="LibraryGraniteSteps" localSheetId="24">'[1]15-library'!#REF!</definedName>
    <definedName name="LibraryGraniteSteps" localSheetId="28">'[1]15-library'!#REF!</definedName>
    <definedName name="LibraryGraniteSteps" localSheetId="22">'[1]15-library'!#REF!</definedName>
    <definedName name="LibraryGraniteSteps" localSheetId="4">'[1]15-library'!#REF!</definedName>
    <definedName name="LibraryGraniteSteps" localSheetId="18">'[1]15-library'!#REF!</definedName>
    <definedName name="LibraryGraniteSteps" localSheetId="9">'[1]15-library'!#REF!</definedName>
    <definedName name="LibraryGraniteSteps" localSheetId="5">'[1]15-library'!#REF!</definedName>
    <definedName name="LibraryGraniteSteps" localSheetId="15">'[1]15-library'!#REF!</definedName>
    <definedName name="LibraryGraniteSteps" localSheetId="11">'[1]15-library'!#REF!</definedName>
    <definedName name="LibraryGraniteSteps" localSheetId="33">'[1]15-library'!#REF!</definedName>
    <definedName name="LibraryGraniteSteps" localSheetId="39">'[1]15-library'!#REF!</definedName>
    <definedName name="LibraryGraniteSteps" localSheetId="38">'[1]15-library'!#REF!</definedName>
    <definedName name="LibraryGraniteSteps">'[1]15-library'!#REF!</definedName>
    <definedName name="m" localSheetId="43">'[1]15-library'!#REF!</definedName>
    <definedName name="m" localSheetId="6">'[1]15-library'!#REF!</definedName>
    <definedName name="m" localSheetId="7">'[1]15-library'!#REF!</definedName>
    <definedName name="m" localSheetId="36">'[1]15-library'!#REF!</definedName>
    <definedName name="m" localSheetId="0">'[1]15-library'!#REF!</definedName>
    <definedName name="m" localSheetId="21">'[1]15-library'!#REF!</definedName>
    <definedName name="m" localSheetId="10">'[1]15-library'!#REF!</definedName>
    <definedName name="m" localSheetId="44">'[1]15-library'!#REF!</definedName>
    <definedName name="m" localSheetId="23">'[1]15-library'!#REF!</definedName>
    <definedName name="m" localSheetId="24">'[1]15-library'!#REF!</definedName>
    <definedName name="m" localSheetId="22">'[1]15-library'!#REF!</definedName>
    <definedName name="m" localSheetId="4">'[1]15-library'!#REF!</definedName>
    <definedName name="m" localSheetId="18">'[1]15-library'!#REF!</definedName>
    <definedName name="m" localSheetId="9">'[1]15-library'!#REF!</definedName>
    <definedName name="m" localSheetId="5">'[1]15-library'!#REF!</definedName>
    <definedName name="m" localSheetId="15">'[1]15-library'!#REF!</definedName>
    <definedName name="m" localSheetId="11">'[1]15-library'!#REF!</definedName>
    <definedName name="m" localSheetId="33">'[1]15-library'!#REF!</definedName>
    <definedName name="m" localSheetId="39">'[1]15-library'!#REF!</definedName>
    <definedName name="m" localSheetId="38">'[1]15-library'!#REF!</definedName>
    <definedName name="m">'[1]15-library'!#REF!</definedName>
    <definedName name="meeting" localSheetId="43">'[1]15-library'!#REF!</definedName>
    <definedName name="meeting" localSheetId="6">'[1]15-library'!#REF!</definedName>
    <definedName name="meeting" localSheetId="7">'[1]15-library'!#REF!</definedName>
    <definedName name="meeting" localSheetId="36">'[1]15-library'!#REF!</definedName>
    <definedName name="meeting" localSheetId="29">'[1]15-library'!#REF!</definedName>
    <definedName name="meeting" localSheetId="0">'[1]15-library'!#REF!</definedName>
    <definedName name="meeting" localSheetId="21">'[1]15-library'!#REF!</definedName>
    <definedName name="meeting" localSheetId="10">'[1]15-library'!#REF!</definedName>
    <definedName name="meeting" localSheetId="44">'[1]15-library'!#REF!</definedName>
    <definedName name="meeting" localSheetId="27">'[1]15-library'!#REF!</definedName>
    <definedName name="meeting" localSheetId="23">'[1]15-library'!#REF!</definedName>
    <definedName name="meeting" localSheetId="25">'[1]15-library'!#REF!</definedName>
    <definedName name="meeting" localSheetId="26">'[1]15-library'!#REF!</definedName>
    <definedName name="meeting" localSheetId="24">'[1]15-library'!#REF!</definedName>
    <definedName name="meeting" localSheetId="28">'[1]15-library'!#REF!</definedName>
    <definedName name="meeting" localSheetId="14">'[1]15-library'!#REF!</definedName>
    <definedName name="meeting" localSheetId="42">'[1]15-library'!#REF!</definedName>
    <definedName name="meeting" localSheetId="22">'[1]15-library'!#REF!</definedName>
    <definedName name="meeting" localSheetId="4">'[1]15-library'!#REF!</definedName>
    <definedName name="meeting" localSheetId="18">'[1]15-library'!#REF!</definedName>
    <definedName name="meeting" localSheetId="1">'[1]15-library'!#REF!</definedName>
    <definedName name="meeting" localSheetId="9">'[1]15-library'!#REF!</definedName>
    <definedName name="meeting" localSheetId="5">'[1]15-library'!#REF!</definedName>
    <definedName name="meeting" localSheetId="15">'[1]15-library'!#REF!</definedName>
    <definedName name="meeting" localSheetId="11">'[1]15-library'!#REF!</definedName>
    <definedName name="meeting" localSheetId="33">'[1]15-library'!#REF!</definedName>
    <definedName name="meeting" localSheetId="39">'[1]15-library'!#REF!</definedName>
    <definedName name="meeting" localSheetId="38">'[1]15-library'!#REF!</definedName>
    <definedName name="meeting">'[1]15-library'!#REF!</definedName>
    <definedName name="mgr" localSheetId="43">'[1]15-library'!#REF!</definedName>
    <definedName name="mgr" localSheetId="6">'[1]15-library'!#REF!</definedName>
    <definedName name="mgr" localSheetId="7">'[1]15-library'!#REF!</definedName>
    <definedName name="mgr" localSheetId="36">'[1]15-library'!#REF!</definedName>
    <definedName name="mgr" localSheetId="29">'[1]15-library'!#REF!</definedName>
    <definedName name="mgr" localSheetId="0">'[1]15-library'!#REF!</definedName>
    <definedName name="mgr" localSheetId="21">'[1]15-library'!#REF!</definedName>
    <definedName name="mgr" localSheetId="10">'[1]15-library'!#REF!</definedName>
    <definedName name="mgr" localSheetId="44">'[1]15-library'!#REF!</definedName>
    <definedName name="mgr" localSheetId="27">'[1]15-library'!#REF!</definedName>
    <definedName name="mgr" localSheetId="23">'[1]15-library'!#REF!</definedName>
    <definedName name="mgr" localSheetId="25">'[1]15-library'!#REF!</definedName>
    <definedName name="mgr" localSheetId="26">'[1]15-library'!#REF!</definedName>
    <definedName name="mgr" localSheetId="24">'[1]15-library'!#REF!</definedName>
    <definedName name="mgr" localSheetId="28">'[1]15-library'!#REF!</definedName>
    <definedName name="mgr" localSheetId="14">'[1]15-library'!#REF!</definedName>
    <definedName name="mgr" localSheetId="42">'[1]15-library'!#REF!</definedName>
    <definedName name="mgr" localSheetId="22">'[1]15-library'!#REF!</definedName>
    <definedName name="mgr" localSheetId="4">'[1]15-library'!#REF!</definedName>
    <definedName name="mgr" localSheetId="18">'[1]15-library'!#REF!</definedName>
    <definedName name="mgr" localSheetId="1">'[1]15-library'!#REF!</definedName>
    <definedName name="mgr" localSheetId="9">'[1]15-library'!#REF!</definedName>
    <definedName name="mgr" localSheetId="5">'[1]15-library'!#REF!</definedName>
    <definedName name="mgr" localSheetId="15">'[1]15-library'!#REF!</definedName>
    <definedName name="mgr" localSheetId="11">'[1]15-library'!#REF!</definedName>
    <definedName name="mgr" localSheetId="33">'[1]15-library'!#REF!</definedName>
    <definedName name="mgr" localSheetId="39">'[1]15-library'!#REF!</definedName>
    <definedName name="mgr" localSheetId="38">'[1]15-library'!#REF!</definedName>
    <definedName name="mgr">'[1]15-library'!#REF!</definedName>
    <definedName name="MiksA" localSheetId="43">'[1]15-library'!#REF!</definedName>
    <definedName name="MiksA" localSheetId="6">'[1]15-library'!#REF!</definedName>
    <definedName name="MiksA" localSheetId="7">'[1]15-library'!#REF!</definedName>
    <definedName name="MiksA" localSheetId="36">'[1]15-library'!#REF!</definedName>
    <definedName name="MiksA" localSheetId="0">'[1]15-library'!#REF!</definedName>
    <definedName name="MiksA" localSheetId="21">'[1]15-library'!#REF!</definedName>
    <definedName name="MiksA" localSheetId="10">'[1]15-library'!#REF!</definedName>
    <definedName name="MiksA" localSheetId="44">'[1]15-library'!#REF!</definedName>
    <definedName name="MiksA" localSheetId="27">'[1]15-library'!#REF!</definedName>
    <definedName name="MiksA" localSheetId="23">'[1]15-library'!#REF!</definedName>
    <definedName name="MiksA" localSheetId="25">'[1]15-library'!#REF!</definedName>
    <definedName name="MiksA" localSheetId="26">'[1]15-library'!#REF!</definedName>
    <definedName name="MiksA" localSheetId="24">'[1]15-library'!#REF!</definedName>
    <definedName name="MiksA" localSheetId="28">'[1]15-library'!#REF!</definedName>
    <definedName name="MiksA" localSheetId="42">'[1]15-library'!#REF!</definedName>
    <definedName name="MiksA" localSheetId="22">'[1]15-library'!#REF!</definedName>
    <definedName name="MiksA" localSheetId="4">'[1]15-library'!#REF!</definedName>
    <definedName name="MiksA" localSheetId="18">'[1]15-library'!#REF!</definedName>
    <definedName name="MiksA" localSheetId="1">'[1]15-library'!#REF!</definedName>
    <definedName name="MiksA" localSheetId="9">'[1]15-library'!#REF!</definedName>
    <definedName name="MiksA" localSheetId="5">'[1]15-library'!#REF!</definedName>
    <definedName name="MiksA" localSheetId="15">'[1]15-library'!#REF!</definedName>
    <definedName name="MiksA" localSheetId="11">'[1]15-library'!#REF!</definedName>
    <definedName name="MiksA" localSheetId="33">'[1]15-library'!#REF!</definedName>
    <definedName name="MiksA" localSheetId="39">'[1]15-library'!#REF!</definedName>
    <definedName name="MiksA" localSheetId="38">'[1]15-library'!#REF!</definedName>
    <definedName name="MiksA">'[1]15-library'!#REF!</definedName>
    <definedName name="n" localSheetId="43">'[1]15-library'!#REF!</definedName>
    <definedName name="n" localSheetId="6">'[1]15-library'!#REF!</definedName>
    <definedName name="n" localSheetId="7">'[1]15-library'!#REF!</definedName>
    <definedName name="n" localSheetId="36">'[1]15-library'!#REF!</definedName>
    <definedName name="n" localSheetId="0">'[1]15-library'!#REF!</definedName>
    <definedName name="n" localSheetId="21">'[1]15-library'!#REF!</definedName>
    <definedName name="n" localSheetId="10">'[1]15-library'!#REF!</definedName>
    <definedName name="n" localSheetId="44">'[1]15-library'!#REF!</definedName>
    <definedName name="n" localSheetId="27">'[1]15-library'!#REF!</definedName>
    <definedName name="n" localSheetId="23">'[1]15-library'!#REF!</definedName>
    <definedName name="n" localSheetId="25">'[1]15-library'!#REF!</definedName>
    <definedName name="n" localSheetId="26">'[1]15-library'!#REF!</definedName>
    <definedName name="n" localSheetId="24">'[1]15-library'!#REF!</definedName>
    <definedName name="n" localSheetId="28">'[1]15-library'!#REF!</definedName>
    <definedName name="n" localSheetId="42">'[1]15-library'!#REF!</definedName>
    <definedName name="n" localSheetId="22">'[1]15-library'!#REF!</definedName>
    <definedName name="n" localSheetId="4">'[1]15-library'!#REF!</definedName>
    <definedName name="n" localSheetId="18">'[1]15-library'!#REF!</definedName>
    <definedName name="n" localSheetId="1">'[1]15-library'!#REF!</definedName>
    <definedName name="n" localSheetId="9">'[1]15-library'!#REF!</definedName>
    <definedName name="n" localSheetId="5">'[1]15-library'!#REF!</definedName>
    <definedName name="n" localSheetId="15">'[1]15-library'!#REF!</definedName>
    <definedName name="n" localSheetId="11">'[1]15-library'!#REF!</definedName>
    <definedName name="n" localSheetId="33">'[1]15-library'!#REF!</definedName>
    <definedName name="n" localSheetId="39">'[1]15-library'!#REF!</definedName>
    <definedName name="n" localSheetId="38">'[1]15-library'!#REF!</definedName>
    <definedName name="n">'[1]15-library'!#REF!</definedName>
    <definedName name="ooop" localSheetId="43">'[1]15-library'!#REF!</definedName>
    <definedName name="ooop" localSheetId="6">'[1]15-library'!#REF!</definedName>
    <definedName name="ooop" localSheetId="7">'[1]15-library'!#REF!</definedName>
    <definedName name="ooop" localSheetId="36">'[1]15-library'!#REF!</definedName>
    <definedName name="ooop" localSheetId="29">'[1]15-library'!#REF!</definedName>
    <definedName name="ooop" localSheetId="0">'[1]15-library'!#REF!</definedName>
    <definedName name="ooop" localSheetId="21">'[1]15-library'!#REF!</definedName>
    <definedName name="ooop" localSheetId="10">'[1]15-library'!#REF!</definedName>
    <definedName name="ooop" localSheetId="44">'[1]15-library'!#REF!</definedName>
    <definedName name="ooop" localSheetId="27">'[1]15-library'!#REF!</definedName>
    <definedName name="ooop" localSheetId="23">'[1]15-library'!#REF!</definedName>
    <definedName name="ooop" localSheetId="25">'[1]15-library'!#REF!</definedName>
    <definedName name="ooop" localSheetId="26">'[1]15-library'!#REF!</definedName>
    <definedName name="ooop" localSheetId="24">'[1]15-library'!#REF!</definedName>
    <definedName name="ooop" localSheetId="28">'[1]15-library'!#REF!</definedName>
    <definedName name="ooop" localSheetId="14">'[1]15-library'!#REF!</definedName>
    <definedName name="ooop" localSheetId="42">'[1]15-library'!#REF!</definedName>
    <definedName name="ooop" localSheetId="22">'[1]15-library'!#REF!</definedName>
    <definedName name="ooop" localSheetId="4">'[1]15-library'!#REF!</definedName>
    <definedName name="ooop" localSheetId="18">'[1]15-library'!#REF!</definedName>
    <definedName name="ooop" localSheetId="1">'[1]15-library'!#REF!</definedName>
    <definedName name="ooop" localSheetId="9">'[1]15-library'!#REF!</definedName>
    <definedName name="ooop" localSheetId="5">'[1]15-library'!#REF!</definedName>
    <definedName name="ooop" localSheetId="15">'[1]15-library'!#REF!</definedName>
    <definedName name="ooop" localSheetId="11">'[1]15-library'!#REF!</definedName>
    <definedName name="ooop" localSheetId="33">'[1]15-library'!#REF!</definedName>
    <definedName name="ooop" localSheetId="39">'[1]15-library'!#REF!</definedName>
    <definedName name="ooop" localSheetId="38">'[1]15-library'!#REF!</definedName>
    <definedName name="ooop">'[1]15-library'!#REF!</definedName>
    <definedName name="ooou" localSheetId="43">'[1]15-library'!#REF!</definedName>
    <definedName name="ooou" localSheetId="6">'[1]15-library'!#REF!</definedName>
    <definedName name="ooou" localSheetId="7">'[1]15-library'!#REF!</definedName>
    <definedName name="ooou" localSheetId="36">'[1]15-library'!#REF!</definedName>
    <definedName name="ooou" localSheetId="29">'[1]15-library'!#REF!</definedName>
    <definedName name="ooou" localSheetId="0">'[1]15-library'!#REF!</definedName>
    <definedName name="ooou" localSheetId="21">'[1]15-library'!#REF!</definedName>
    <definedName name="ooou" localSheetId="10">'[1]15-library'!#REF!</definedName>
    <definedName name="ooou" localSheetId="44">'[1]15-library'!#REF!</definedName>
    <definedName name="ooou" localSheetId="27">'[1]15-library'!#REF!</definedName>
    <definedName name="ooou" localSheetId="23">'[1]15-library'!#REF!</definedName>
    <definedName name="ooou" localSheetId="25">'[1]15-library'!#REF!</definedName>
    <definedName name="ooou" localSheetId="26">'[1]15-library'!#REF!</definedName>
    <definedName name="ooou" localSheetId="24">'[1]15-library'!#REF!</definedName>
    <definedName name="ooou" localSheetId="28">'[1]15-library'!#REF!</definedName>
    <definedName name="ooou" localSheetId="14">'[1]15-library'!#REF!</definedName>
    <definedName name="ooou" localSheetId="42">'[1]15-library'!#REF!</definedName>
    <definedName name="ooou" localSheetId="22">'[1]15-library'!#REF!</definedName>
    <definedName name="ooou" localSheetId="4">'[1]15-library'!#REF!</definedName>
    <definedName name="ooou" localSheetId="18">'[1]15-library'!#REF!</definedName>
    <definedName name="ooou" localSheetId="1">'[1]15-library'!#REF!</definedName>
    <definedName name="ooou" localSheetId="9">'[1]15-library'!#REF!</definedName>
    <definedName name="ooou" localSheetId="5">'[1]15-library'!#REF!</definedName>
    <definedName name="ooou" localSheetId="15">'[1]15-library'!#REF!</definedName>
    <definedName name="ooou" localSheetId="11">'[1]15-library'!#REF!</definedName>
    <definedName name="ooou" localSheetId="33">'[1]15-library'!#REF!</definedName>
    <definedName name="ooou" localSheetId="39">'[1]15-library'!#REF!</definedName>
    <definedName name="ooou" localSheetId="38">'[1]15-library'!#REF!</definedName>
    <definedName name="ooou">'[1]15-library'!#REF!</definedName>
    <definedName name="_xlnm.Print_Area" localSheetId="30">'Athletic Field Dev 23-24'!$A$1:$B$49</definedName>
    <definedName name="_xlnm.Print_Area" localSheetId="43">'Body Worn Cameras'!$A$1:$B$50</definedName>
    <definedName name="_xlnm.Print_Area" localSheetId="6">'Bridge-US 3 Baboosic'!$A$1:$B$46</definedName>
    <definedName name="_xlnm.Print_Area" localSheetId="7">'Bridge-US 3 Chamberlain (2)'!$A$2:$B$48</definedName>
    <definedName name="_xlnm.Print_Area" localSheetId="36">'Burt St PS'!$A$1:$B$46</definedName>
    <definedName name="_xlnm.Print_Area" localSheetId="29">'CD - 2025 Master Plan Updat (2'!$A$1:$B$46</definedName>
    <definedName name="_xlnm.Print_Area" localSheetId="0">'ciptax (opt 2)'!$A$1:$AB$72</definedName>
    <definedName name="_xlnm.Print_Area" localSheetId="21">'depot street boat  ramp'!$A$1:$B$46</definedName>
    <definedName name="_xlnm.Print_Area" localSheetId="31">'Executive Park Dr. PS'!$A$1:$B$46</definedName>
    <definedName name="_xlnm.Print_Area" localSheetId="10">'GAIL RD Drain'!$A$1:$B$46</definedName>
    <definedName name="_xlnm.Print_Area" localSheetId="37">'Heron Cove PS'!$A$1:$B$46</definedName>
    <definedName name="_xlnm.Print_Area" localSheetId="44">'Library Carpet'!$A$1:$B$50</definedName>
    <definedName name="_xlnm.Print_Area" localSheetId="27">'Library Elevator (3)'!$A$1:$B$50</definedName>
    <definedName name="_xlnm.Print_Area" localSheetId="23">'Library HVAC'!$A$1:$B$50</definedName>
    <definedName name="_xlnm.Print_Area" localSheetId="25">'Library Sidewalk (3)'!$A$1:$B$50</definedName>
    <definedName name="_xlnm.Print_Area" localSheetId="26">'Library Slate Roof (3)'!$A$1:$B$50</definedName>
    <definedName name="_xlnm.Print_Area" localSheetId="24">'Library Sprinklers'!$A$1:$B$50</definedName>
    <definedName name="_xlnm.Print_Area" localSheetId="2">'Major with comments funding'!$A$1:$N$77</definedName>
    <definedName name="_xlnm.Print_Area" localSheetId="47">'Martel Field Lights 24 -25'!$A$1:$B$54</definedName>
    <definedName name="_xlnm.Print_Area" localSheetId="17">'Merrimack River Boat ramp'!$A$1:$B$46</definedName>
    <definedName name="_xlnm.Print_Area" localSheetId="3">'Minor Projects'!$A$1:$Q$229</definedName>
    <definedName name="_xlnm.Print_Area" localSheetId="28">'New Library (3)'!$A$1:$B$50</definedName>
    <definedName name="_xlnm.Print_Area" localSheetId="35">'Pearson Road PS'!$A$1:$B$47</definedName>
    <definedName name="_xlnm.Print_Area" localSheetId="22">'ped bridge'!$A$1:$B$46</definedName>
    <definedName name="_xlnm.Print_Area" localSheetId="34">'Pennichuck Square PS'!$A$1:$B$46</definedName>
    <definedName name="_xlnm.Print_Area" localSheetId="32">'Phase III &amp; PS'!$A$1:$B$46</definedName>
    <definedName name="_xlnm.Print_Area" localSheetId="4">'Safety Complex'!$A$1:$B$46</definedName>
    <definedName name="_xlnm.Print_Area" localSheetId="18">'Seaverns Bridge Slope Stabilzat'!$A$1:$B$46</definedName>
    <definedName name="_xlnm.Print_Area" localSheetId="20">'Sewer Line Ext'!$A$1:$B$46</definedName>
    <definedName name="_xlnm.Print_Area" localSheetId="1">Sheet16!$A$1:$W$79</definedName>
    <definedName name="_xlnm.Print_Area" localSheetId="19">'Sidewalk Improvement Plan'!$A$1:$B$46</definedName>
    <definedName name="_xlnm.Print_Area" localSheetId="9">Sidewalks!$A$1:$B$46</definedName>
    <definedName name="_xlnm.Print_Area" localSheetId="5">'South Fire Station'!$A$1:$B$45</definedName>
    <definedName name="_xlnm.Print_Area" localSheetId="8">StormwaterDrainage!$A$1:$B$46</definedName>
    <definedName name="_xlnm.Print_Area" localSheetId="16">'Wire@DWIntersection'!$A$1:$B$46</definedName>
    <definedName name="_xlnm.Print_Area" localSheetId="15">'Wire@DWIntersection (2)'!$A$1:$B$46</definedName>
    <definedName name="_xlnm.Print_Area" localSheetId="11">'Woodland Dr. Ph II'!$A$1:$B$46</definedName>
    <definedName name="_xlnm.Print_Area" localSheetId="33">'WW SAWDUST BLDG'!$A$1:$B$48</definedName>
    <definedName name="_xlnm.Print_Area" localSheetId="40">'WWTF Nutrient Removal'!$A$1:$B$46</definedName>
    <definedName name="_xlnm.Print_Area" localSheetId="39">'WWTF SCADA'!$A$1:$B$46</definedName>
    <definedName name="_xlnm.Print_Area" localSheetId="38">'WWTF Telemetry'!$A$1:$B$45</definedName>
    <definedName name="_xlnm.Print_Titles" localSheetId="0">'ciptax (opt 2)'!$1:$2</definedName>
    <definedName name="_xlnm.Print_Titles" localSheetId="3">'Minor Projects'!$1:$6</definedName>
    <definedName name="pwq" localSheetId="43">'[1]15-library'!#REF!</definedName>
    <definedName name="pwq" localSheetId="6">'[1]15-library'!#REF!</definedName>
    <definedName name="pwq" localSheetId="7">'[1]15-library'!#REF!</definedName>
    <definedName name="pwq" localSheetId="36">'[1]15-library'!#REF!</definedName>
    <definedName name="pwq" localSheetId="29">'[1]15-library'!#REF!</definedName>
    <definedName name="pwq" localSheetId="0">'[1]15-library'!#REF!</definedName>
    <definedName name="pwq" localSheetId="21">'[1]15-library'!#REF!</definedName>
    <definedName name="pwq" localSheetId="10">'[1]15-library'!#REF!</definedName>
    <definedName name="pwq" localSheetId="44">'[1]15-library'!#REF!</definedName>
    <definedName name="pwq" localSheetId="27">'[1]15-library'!#REF!</definedName>
    <definedName name="pwq" localSheetId="23">'[1]15-library'!#REF!</definedName>
    <definedName name="pwq" localSheetId="25">'[1]15-library'!#REF!</definedName>
    <definedName name="pwq" localSheetId="26">'[1]15-library'!#REF!</definedName>
    <definedName name="pwq" localSheetId="24">'[1]15-library'!#REF!</definedName>
    <definedName name="pwq" localSheetId="28">'[1]15-library'!#REF!</definedName>
    <definedName name="pwq" localSheetId="14">'[1]15-library'!#REF!</definedName>
    <definedName name="pwq" localSheetId="42">'[1]15-library'!#REF!</definedName>
    <definedName name="pwq" localSheetId="22">'[1]15-library'!#REF!</definedName>
    <definedName name="pwq" localSheetId="4">'[1]15-library'!#REF!</definedName>
    <definedName name="pwq" localSheetId="18">'[1]15-library'!#REF!</definedName>
    <definedName name="pwq" localSheetId="1">'[1]15-library'!#REF!</definedName>
    <definedName name="pwq" localSheetId="9">'[1]15-library'!#REF!</definedName>
    <definedName name="pwq" localSheetId="5">'[1]15-library'!#REF!</definedName>
    <definedName name="pwq" localSheetId="15">'[1]15-library'!#REF!</definedName>
    <definedName name="pwq" localSheetId="11">'[1]15-library'!#REF!</definedName>
    <definedName name="pwq" localSheetId="33">'[1]15-library'!#REF!</definedName>
    <definedName name="pwq" localSheetId="39">'[1]15-library'!#REF!</definedName>
    <definedName name="pwq" localSheetId="38">'[1]15-library'!#REF!</definedName>
    <definedName name="pwq">'[1]15-library'!#REF!</definedName>
    <definedName name="pwqa" localSheetId="43">'[1]15-library'!#REF!</definedName>
    <definedName name="pwqa" localSheetId="6">'[1]15-library'!#REF!</definedName>
    <definedName name="pwqa" localSheetId="7">'[1]15-library'!#REF!</definedName>
    <definedName name="pwqa" localSheetId="36">'[1]15-library'!#REF!</definedName>
    <definedName name="pwqa" localSheetId="0">'[1]15-library'!#REF!</definedName>
    <definedName name="pwqa" localSheetId="21">'[1]15-library'!#REF!</definedName>
    <definedName name="pwqa" localSheetId="10">'[1]15-library'!#REF!</definedName>
    <definedName name="pwqa" localSheetId="44">'[1]15-library'!#REF!</definedName>
    <definedName name="pwqa" localSheetId="27">'[1]15-library'!#REF!</definedName>
    <definedName name="pwqa" localSheetId="23">'[1]15-library'!#REF!</definedName>
    <definedName name="pwqa" localSheetId="25">'[1]15-library'!#REF!</definedName>
    <definedName name="pwqa" localSheetId="26">'[1]15-library'!#REF!</definedName>
    <definedName name="pwqa" localSheetId="24">'[1]15-library'!#REF!</definedName>
    <definedName name="pwqa" localSheetId="28">'[1]15-library'!#REF!</definedName>
    <definedName name="pwqa" localSheetId="42">'[1]15-library'!#REF!</definedName>
    <definedName name="pwqa" localSheetId="22">'[1]15-library'!#REF!</definedName>
    <definedName name="pwqa" localSheetId="4">'[1]15-library'!#REF!</definedName>
    <definedName name="pwqa" localSheetId="18">'[1]15-library'!#REF!</definedName>
    <definedName name="pwqa" localSheetId="1">'[1]15-library'!#REF!</definedName>
    <definedName name="pwqa" localSheetId="9">'[1]15-library'!#REF!</definedName>
    <definedName name="pwqa" localSheetId="5">'[1]15-library'!#REF!</definedName>
    <definedName name="pwqa" localSheetId="15">'[1]15-library'!#REF!</definedName>
    <definedName name="pwqa" localSheetId="11">'[1]15-library'!#REF!</definedName>
    <definedName name="pwqa" localSheetId="33">'[1]15-library'!#REF!</definedName>
    <definedName name="pwqa" localSheetId="39">'[1]15-library'!#REF!</definedName>
    <definedName name="pwqa" localSheetId="38">'[1]15-library'!#REF!</definedName>
    <definedName name="pwqa">'[1]15-library'!#REF!</definedName>
    <definedName name="q" localSheetId="43">'[1]15-library'!#REF!</definedName>
    <definedName name="q" localSheetId="6">'[1]15-library'!#REF!</definedName>
    <definedName name="q" localSheetId="7">'[1]15-library'!#REF!</definedName>
    <definedName name="q" localSheetId="36">'[1]15-library'!#REF!</definedName>
    <definedName name="q" localSheetId="0">'[1]15-library'!#REF!</definedName>
    <definedName name="q" localSheetId="21">'[1]15-library'!#REF!</definedName>
    <definedName name="q" localSheetId="10">'[1]15-library'!#REF!</definedName>
    <definedName name="q" localSheetId="44">'[1]15-library'!#REF!</definedName>
    <definedName name="q" localSheetId="23">'[1]15-library'!#REF!</definedName>
    <definedName name="q" localSheetId="24">'[1]15-library'!#REF!</definedName>
    <definedName name="q" localSheetId="22">'[1]15-library'!#REF!</definedName>
    <definedName name="q" localSheetId="4">'[1]15-library'!#REF!</definedName>
    <definedName name="q" localSheetId="18">'[1]15-library'!#REF!</definedName>
    <definedName name="q" localSheetId="9">'[1]15-library'!#REF!</definedName>
    <definedName name="q" localSheetId="5">'[1]15-library'!#REF!</definedName>
    <definedName name="q" localSheetId="15">'[1]15-library'!#REF!</definedName>
    <definedName name="q" localSheetId="11">'[1]15-library'!#REF!</definedName>
    <definedName name="q" localSheetId="33">'[1]15-library'!#REF!</definedName>
    <definedName name="q" localSheetId="39">'[1]15-library'!#REF!</definedName>
    <definedName name="q" localSheetId="38">'[1]15-library'!#REF!</definedName>
    <definedName name="q">'[1]15-library'!#REF!</definedName>
    <definedName name="rtl" localSheetId="43">'[1]15-library'!#REF!</definedName>
    <definedName name="rtl" localSheetId="6">'[1]15-library'!#REF!</definedName>
    <definedName name="rtl" localSheetId="7">'[1]15-library'!#REF!</definedName>
    <definedName name="rtl" localSheetId="36">'[1]15-library'!#REF!</definedName>
    <definedName name="rtl" localSheetId="29">'[1]15-library'!#REF!</definedName>
    <definedName name="rtl" localSheetId="0">'[1]15-library'!#REF!</definedName>
    <definedName name="rtl" localSheetId="21">'[1]15-library'!#REF!</definedName>
    <definedName name="rtl" localSheetId="10">'[1]15-library'!#REF!</definedName>
    <definedName name="rtl" localSheetId="44">'[1]15-library'!#REF!</definedName>
    <definedName name="rtl" localSheetId="27">'[1]15-library'!#REF!</definedName>
    <definedName name="rtl" localSheetId="23">'[1]15-library'!#REF!</definedName>
    <definedName name="rtl" localSheetId="25">'[1]15-library'!#REF!</definedName>
    <definedName name="rtl" localSheetId="26">'[1]15-library'!#REF!</definedName>
    <definedName name="rtl" localSheetId="24">'[1]15-library'!#REF!</definedName>
    <definedName name="rtl" localSheetId="28">'[1]15-library'!#REF!</definedName>
    <definedName name="rtl" localSheetId="14">'[1]15-library'!#REF!</definedName>
    <definedName name="rtl" localSheetId="42">'[1]15-library'!#REF!</definedName>
    <definedName name="rtl" localSheetId="22">'[1]15-library'!#REF!</definedName>
    <definedName name="rtl" localSheetId="4">'[1]15-library'!#REF!</definedName>
    <definedName name="rtl" localSheetId="18">'[1]15-library'!#REF!</definedName>
    <definedName name="rtl" localSheetId="1">'[1]15-library'!#REF!</definedName>
    <definedName name="rtl" localSheetId="9">'[1]15-library'!#REF!</definedName>
    <definedName name="rtl" localSheetId="5">'[1]15-library'!#REF!</definedName>
    <definedName name="rtl" localSheetId="15">'[1]15-library'!#REF!</definedName>
    <definedName name="rtl" localSheetId="11">'[1]15-library'!#REF!</definedName>
    <definedName name="rtl" localSheetId="33">'[1]15-library'!#REF!</definedName>
    <definedName name="rtl" localSheetId="39">'[1]15-library'!#REF!</definedName>
    <definedName name="rtl" localSheetId="38">'[1]15-library'!#REF!</definedName>
    <definedName name="rtl">'[1]15-library'!#REF!</definedName>
    <definedName name="s" localSheetId="43">'[1]15-library'!#REF!</definedName>
    <definedName name="s" localSheetId="6">'[1]15-library'!#REF!</definedName>
    <definedName name="s" localSheetId="7">'[1]15-library'!#REF!</definedName>
    <definedName name="s" localSheetId="36">'[1]15-library'!#REF!</definedName>
    <definedName name="s" localSheetId="0">'[1]15-library'!#REF!</definedName>
    <definedName name="s" localSheetId="21">'[1]15-library'!#REF!</definedName>
    <definedName name="s" localSheetId="10">'[1]15-library'!#REF!</definedName>
    <definedName name="s" localSheetId="44">'[1]15-library'!#REF!</definedName>
    <definedName name="s" localSheetId="23">'[1]15-library'!#REF!</definedName>
    <definedName name="s" localSheetId="24">'[1]15-library'!#REF!</definedName>
    <definedName name="s" localSheetId="22">'[1]15-library'!#REF!</definedName>
    <definedName name="s" localSheetId="4">'[1]15-library'!#REF!</definedName>
    <definedName name="s" localSheetId="18">'[1]15-library'!#REF!</definedName>
    <definedName name="s" localSheetId="9">'[1]15-library'!#REF!</definedName>
    <definedName name="s" localSheetId="5">'[1]15-library'!#REF!</definedName>
    <definedName name="s" localSheetId="15">'[1]15-library'!#REF!</definedName>
    <definedName name="s" localSheetId="11">'[1]15-library'!#REF!</definedName>
    <definedName name="s" localSheetId="33">'[1]15-library'!#REF!</definedName>
    <definedName name="s" localSheetId="39">'[1]15-library'!#REF!</definedName>
    <definedName name="s" localSheetId="38">'[1]15-library'!#REF!</definedName>
    <definedName name="s">'[1]15-library'!#REF!</definedName>
    <definedName name="ssg" localSheetId="43">'[1]15-library'!#REF!</definedName>
    <definedName name="ssg" localSheetId="6">'[1]15-library'!#REF!</definedName>
    <definedName name="ssg" localSheetId="7">'[1]15-library'!#REF!</definedName>
    <definedName name="ssg" localSheetId="36">'[1]15-library'!#REF!</definedName>
    <definedName name="ssg" localSheetId="29">'[1]15-library'!#REF!</definedName>
    <definedName name="ssg" localSheetId="0">'[1]15-library'!#REF!</definedName>
    <definedName name="ssg" localSheetId="21">'[1]15-library'!#REF!</definedName>
    <definedName name="ssg" localSheetId="10">'[1]15-library'!#REF!</definedName>
    <definedName name="ssg" localSheetId="44">'[1]15-library'!#REF!</definedName>
    <definedName name="ssg" localSheetId="27">'[1]15-library'!#REF!</definedName>
    <definedName name="ssg" localSheetId="23">'[1]15-library'!#REF!</definedName>
    <definedName name="ssg" localSheetId="25">'[1]15-library'!#REF!</definedName>
    <definedName name="ssg" localSheetId="26">'[1]15-library'!#REF!</definedName>
    <definedName name="ssg" localSheetId="24">'[1]15-library'!#REF!</definedName>
    <definedName name="ssg" localSheetId="28">'[1]15-library'!#REF!</definedName>
    <definedName name="ssg" localSheetId="14">'[1]15-library'!#REF!</definedName>
    <definedName name="ssg" localSheetId="42">'[1]15-library'!#REF!</definedName>
    <definedName name="ssg" localSheetId="22">'[1]15-library'!#REF!</definedName>
    <definedName name="ssg" localSheetId="4">'[1]15-library'!#REF!</definedName>
    <definedName name="ssg" localSheetId="18">'[1]15-library'!#REF!</definedName>
    <definedName name="ssg" localSheetId="1">'[1]15-library'!#REF!</definedName>
    <definedName name="ssg" localSheetId="9">'[1]15-library'!#REF!</definedName>
    <definedName name="ssg" localSheetId="5">'[1]15-library'!#REF!</definedName>
    <definedName name="ssg" localSheetId="15">'[1]15-library'!#REF!</definedName>
    <definedName name="ssg" localSheetId="11">'[1]15-library'!#REF!</definedName>
    <definedName name="ssg" localSheetId="33">'[1]15-library'!#REF!</definedName>
    <definedName name="ssg" localSheetId="39">'[1]15-library'!#REF!</definedName>
    <definedName name="ssg" localSheetId="38">'[1]15-library'!#REF!</definedName>
    <definedName name="ssg">'[1]15-library'!#REF!</definedName>
    <definedName name="test" localSheetId="43">'[1]15-library'!#REF!</definedName>
    <definedName name="test" localSheetId="6">'[1]15-library'!#REF!</definedName>
    <definedName name="test" localSheetId="7">'[1]15-library'!#REF!</definedName>
    <definedName name="test" localSheetId="36">'[1]15-library'!#REF!</definedName>
    <definedName name="test" localSheetId="0">'[1]15-library'!#REF!</definedName>
    <definedName name="test" localSheetId="21">'[1]15-library'!#REF!</definedName>
    <definedName name="test" localSheetId="10">'[1]15-library'!#REF!</definedName>
    <definedName name="test" localSheetId="44">'[1]15-library'!#REF!</definedName>
    <definedName name="test" localSheetId="27">'[1]15-library'!#REF!</definedName>
    <definedName name="test" localSheetId="23">'[1]15-library'!#REF!</definedName>
    <definedName name="test" localSheetId="25">'[1]15-library'!#REF!</definedName>
    <definedName name="test" localSheetId="26">'[1]15-library'!#REF!</definedName>
    <definedName name="test" localSheetId="24">'[1]15-library'!#REF!</definedName>
    <definedName name="test" localSheetId="28">'[1]15-library'!#REF!</definedName>
    <definedName name="test" localSheetId="42">'[1]15-library'!#REF!</definedName>
    <definedName name="test" localSheetId="22">'[1]15-library'!#REF!</definedName>
    <definedName name="test" localSheetId="4">'[1]15-library'!#REF!</definedName>
    <definedName name="test" localSheetId="18">'[1]15-library'!#REF!</definedName>
    <definedName name="test" localSheetId="1">'[1]15-library'!#REF!</definedName>
    <definedName name="test" localSheetId="9">'[1]15-library'!#REF!</definedName>
    <definedName name="test" localSheetId="5">'[1]15-library'!#REF!</definedName>
    <definedName name="test" localSheetId="15">'[1]15-library'!#REF!</definedName>
    <definedName name="test" localSheetId="11">'[1]15-library'!#REF!</definedName>
    <definedName name="test" localSheetId="33">'[1]15-library'!#REF!</definedName>
    <definedName name="test" localSheetId="39">'[1]15-library'!#REF!</definedName>
    <definedName name="test" localSheetId="38">'[1]15-library'!#REF!</definedName>
    <definedName name="test">'[1]15-library'!#REF!</definedName>
    <definedName name="test1" localSheetId="43">'[1]15-library'!#REF!</definedName>
    <definedName name="test1" localSheetId="6">'[1]15-library'!#REF!</definedName>
    <definedName name="test1" localSheetId="7">'[1]15-library'!#REF!</definedName>
    <definedName name="test1" localSheetId="36">'[1]15-library'!#REF!</definedName>
    <definedName name="test1" localSheetId="0">'[1]15-library'!#REF!</definedName>
    <definedName name="test1" localSheetId="21">'[1]15-library'!#REF!</definedName>
    <definedName name="test1" localSheetId="10">'[1]15-library'!#REF!</definedName>
    <definedName name="test1" localSheetId="44">'[1]15-library'!#REF!</definedName>
    <definedName name="test1" localSheetId="27">'[1]15-library'!#REF!</definedName>
    <definedName name="test1" localSheetId="23">'[1]15-library'!#REF!</definedName>
    <definedName name="test1" localSheetId="25">'[1]15-library'!#REF!</definedName>
    <definedName name="test1" localSheetId="26">'[1]15-library'!#REF!</definedName>
    <definedName name="test1" localSheetId="24">'[1]15-library'!#REF!</definedName>
    <definedName name="test1" localSheetId="28">'[1]15-library'!#REF!</definedName>
    <definedName name="test1" localSheetId="42">'[1]15-library'!#REF!</definedName>
    <definedName name="test1" localSheetId="22">'[1]15-library'!#REF!</definedName>
    <definedName name="test1" localSheetId="4">'[1]15-library'!#REF!</definedName>
    <definedName name="test1" localSheetId="18">'[1]15-library'!#REF!</definedName>
    <definedName name="test1" localSheetId="1">'[1]15-library'!#REF!</definedName>
    <definedName name="test1" localSheetId="9">'[1]15-library'!#REF!</definedName>
    <definedName name="test1" localSheetId="5">'[1]15-library'!#REF!</definedName>
    <definedName name="test1" localSheetId="15">'[1]15-library'!#REF!</definedName>
    <definedName name="test1" localSheetId="11">'[1]15-library'!#REF!</definedName>
    <definedName name="test1" localSheetId="33">'[1]15-library'!#REF!</definedName>
    <definedName name="test1" localSheetId="39">'[1]15-library'!#REF!</definedName>
    <definedName name="test1" localSheetId="38">'[1]15-library'!#REF!</definedName>
    <definedName name="test1">'[1]15-library'!#REF!</definedName>
    <definedName name="v" localSheetId="43">'[1]15-library'!#REF!</definedName>
    <definedName name="v" localSheetId="6">'[1]15-library'!#REF!</definedName>
    <definedName name="v" localSheetId="7">'[1]15-library'!#REF!</definedName>
    <definedName name="v" localSheetId="36">'[1]15-library'!#REF!</definedName>
    <definedName name="v" localSheetId="0">'[1]15-library'!#REF!</definedName>
    <definedName name="v" localSheetId="21">'[1]15-library'!#REF!</definedName>
    <definedName name="v" localSheetId="10">'[1]15-library'!#REF!</definedName>
    <definedName name="v" localSheetId="44">'[1]15-library'!#REF!</definedName>
    <definedName name="v" localSheetId="23">'[1]15-library'!#REF!</definedName>
    <definedName name="v" localSheetId="24">'[1]15-library'!#REF!</definedName>
    <definedName name="v" localSheetId="22">'[1]15-library'!#REF!</definedName>
    <definedName name="v" localSheetId="4">'[1]15-library'!#REF!</definedName>
    <definedName name="v" localSheetId="18">'[1]15-library'!#REF!</definedName>
    <definedName name="v" localSheetId="9">'[1]15-library'!#REF!</definedName>
    <definedName name="v" localSheetId="5">'[1]15-library'!#REF!</definedName>
    <definedName name="v" localSheetId="15">'[1]15-library'!#REF!</definedName>
    <definedName name="v" localSheetId="11">'[1]15-library'!#REF!</definedName>
    <definedName name="v" localSheetId="33">'[1]15-library'!#REF!</definedName>
    <definedName name="v" localSheetId="39">'[1]15-library'!#REF!</definedName>
    <definedName name="v" localSheetId="38">'[1]15-library'!#REF!</definedName>
    <definedName name="v">'[1]15-library'!#REF!</definedName>
    <definedName name="voted" localSheetId="43">'[1]15-library'!#REF!</definedName>
    <definedName name="voted" localSheetId="6">'[1]15-library'!#REF!</definedName>
    <definedName name="voted" localSheetId="7">'[1]15-library'!#REF!</definedName>
    <definedName name="voted" localSheetId="36">'[1]15-library'!#REF!</definedName>
    <definedName name="voted" localSheetId="29">'[1]15-library'!#REF!</definedName>
    <definedName name="voted" localSheetId="0">'[1]15-library'!#REF!</definedName>
    <definedName name="voted" localSheetId="21">'[1]15-library'!#REF!</definedName>
    <definedName name="voted" localSheetId="10">'[1]15-library'!#REF!</definedName>
    <definedName name="voted" localSheetId="44">'[1]15-library'!#REF!</definedName>
    <definedName name="voted" localSheetId="27">'[1]15-library'!#REF!</definedName>
    <definedName name="voted" localSheetId="23">'[1]15-library'!#REF!</definedName>
    <definedName name="voted" localSheetId="25">'[1]15-library'!#REF!</definedName>
    <definedName name="voted" localSheetId="26">'[1]15-library'!#REF!</definedName>
    <definedName name="voted" localSheetId="24">'[1]15-library'!#REF!</definedName>
    <definedName name="voted" localSheetId="28">'[1]15-library'!#REF!</definedName>
    <definedName name="voted" localSheetId="14">'[1]15-library'!#REF!</definedName>
    <definedName name="voted" localSheetId="42">'[1]15-library'!#REF!</definedName>
    <definedName name="voted" localSheetId="22">'[1]15-library'!#REF!</definedName>
    <definedName name="voted" localSheetId="4">'[1]15-library'!#REF!</definedName>
    <definedName name="voted" localSheetId="18">'[1]15-library'!#REF!</definedName>
    <definedName name="voted" localSheetId="1">'[1]15-library'!#REF!</definedName>
    <definedName name="voted" localSheetId="9">'[1]15-library'!#REF!</definedName>
    <definedName name="voted" localSheetId="5">'[1]15-library'!#REF!</definedName>
    <definedName name="voted" localSheetId="15">'[1]15-library'!#REF!</definedName>
    <definedName name="voted" localSheetId="11">'[1]15-library'!#REF!</definedName>
    <definedName name="voted" localSheetId="33">'[1]15-library'!#REF!</definedName>
    <definedName name="voted" localSheetId="39">'[1]15-library'!#REF!</definedName>
    <definedName name="voted" localSheetId="38">'[1]15-library'!#REF!</definedName>
    <definedName name="voted">'[1]15-library'!#REF!</definedName>
    <definedName name="w" localSheetId="43">'[1]15-library'!#REF!</definedName>
    <definedName name="w" localSheetId="6">'[1]15-library'!#REF!</definedName>
    <definedName name="w" localSheetId="7">'[1]15-library'!#REF!</definedName>
    <definedName name="w" localSheetId="36">'[1]15-library'!#REF!</definedName>
    <definedName name="w" localSheetId="0">'[1]15-library'!#REF!</definedName>
    <definedName name="w" localSheetId="21">'[1]15-library'!#REF!</definedName>
    <definedName name="w" localSheetId="10">'[1]15-library'!#REF!</definedName>
    <definedName name="w" localSheetId="44">'[1]15-library'!#REF!</definedName>
    <definedName name="w" localSheetId="23">'[1]15-library'!#REF!</definedName>
    <definedName name="w" localSheetId="24">'[1]15-library'!#REF!</definedName>
    <definedName name="w" localSheetId="22">'[1]15-library'!#REF!</definedName>
    <definedName name="w" localSheetId="4">'[1]15-library'!#REF!</definedName>
    <definedName name="w" localSheetId="18">'[1]15-library'!#REF!</definedName>
    <definedName name="w" localSheetId="9">'[1]15-library'!#REF!</definedName>
    <definedName name="w" localSheetId="5">'[1]15-library'!#REF!</definedName>
    <definedName name="w" localSheetId="15">'[1]15-library'!#REF!</definedName>
    <definedName name="w" localSheetId="11">'[1]15-library'!#REF!</definedName>
    <definedName name="w" localSheetId="33">'[1]15-library'!#REF!</definedName>
    <definedName name="w" localSheetId="39">'[1]15-library'!#REF!</definedName>
    <definedName name="w" localSheetId="38">'[1]15-library'!#REF!</definedName>
    <definedName name="w">'[1]15-library'!#REF!</definedName>
    <definedName name="www" localSheetId="43">'[1]15-library'!#REF!</definedName>
    <definedName name="www" localSheetId="6">'[1]15-library'!#REF!</definedName>
    <definedName name="www" localSheetId="7">'[1]15-library'!#REF!</definedName>
    <definedName name="www" localSheetId="36">'[1]15-library'!#REF!</definedName>
    <definedName name="www" localSheetId="29">'[1]15-library'!#REF!</definedName>
    <definedName name="www" localSheetId="0">'[1]15-library'!#REF!</definedName>
    <definedName name="www" localSheetId="21">'[1]15-library'!#REF!</definedName>
    <definedName name="www" localSheetId="10">'[1]15-library'!#REF!</definedName>
    <definedName name="www" localSheetId="44">'[1]15-library'!#REF!</definedName>
    <definedName name="www" localSheetId="27">'[1]15-library'!#REF!</definedName>
    <definedName name="www" localSheetId="23">'[1]15-library'!#REF!</definedName>
    <definedName name="www" localSheetId="25">'[1]15-library'!#REF!</definedName>
    <definedName name="www" localSheetId="26">'[1]15-library'!#REF!</definedName>
    <definedName name="www" localSheetId="24">'[1]15-library'!#REF!</definedName>
    <definedName name="www" localSheetId="28">'[1]15-library'!#REF!</definedName>
    <definedName name="www" localSheetId="14">'[1]15-library'!#REF!</definedName>
    <definedName name="www" localSheetId="42">'[1]15-library'!#REF!</definedName>
    <definedName name="www" localSheetId="22">'[1]15-library'!#REF!</definedName>
    <definedName name="www" localSheetId="4">'[1]15-library'!#REF!</definedName>
    <definedName name="www" localSheetId="18">'[1]15-library'!#REF!</definedName>
    <definedName name="www" localSheetId="1">'[1]15-library'!#REF!</definedName>
    <definedName name="www" localSheetId="9">'[1]15-library'!#REF!</definedName>
    <definedName name="www" localSheetId="5">'[1]15-library'!#REF!</definedName>
    <definedName name="www" localSheetId="15">'[1]15-library'!#REF!</definedName>
    <definedName name="www" localSheetId="11">'[1]15-library'!#REF!</definedName>
    <definedName name="www" localSheetId="33">'[1]15-library'!#REF!</definedName>
    <definedName name="www" localSheetId="39">'[1]15-library'!#REF!</definedName>
    <definedName name="www" localSheetId="38">'[1]15-library'!#REF!</definedName>
    <definedName name="www">'[1]15-library'!#REF!</definedName>
    <definedName name="x" localSheetId="43">'[1]15-library'!#REF!</definedName>
    <definedName name="x" localSheetId="6">'[1]15-library'!#REF!</definedName>
    <definedName name="x" localSheetId="7">'[1]15-library'!#REF!</definedName>
    <definedName name="x" localSheetId="36">'[1]15-library'!#REF!</definedName>
    <definedName name="x" localSheetId="0">'[1]15-library'!#REF!</definedName>
    <definedName name="x" localSheetId="21">'[1]15-library'!#REF!</definedName>
    <definedName name="x" localSheetId="10">'[1]15-library'!#REF!</definedName>
    <definedName name="x" localSheetId="44">'[1]15-library'!#REF!</definedName>
    <definedName name="x" localSheetId="23">'[1]15-library'!#REF!</definedName>
    <definedName name="x" localSheetId="24">'[1]15-library'!#REF!</definedName>
    <definedName name="x" localSheetId="22">'[1]15-library'!#REF!</definedName>
    <definedName name="x" localSheetId="4">'[1]15-library'!#REF!</definedName>
    <definedName name="x" localSheetId="18">'[1]15-library'!#REF!</definedName>
    <definedName name="x" localSheetId="9">'[1]15-library'!#REF!</definedName>
    <definedName name="x" localSheetId="5">'[1]15-library'!#REF!</definedName>
    <definedName name="x" localSheetId="15">'[1]15-library'!#REF!</definedName>
    <definedName name="x" localSheetId="11">'[1]15-library'!#REF!</definedName>
    <definedName name="x" localSheetId="33">'[1]15-library'!#REF!</definedName>
    <definedName name="x" localSheetId="39">'[1]15-library'!#REF!</definedName>
    <definedName name="x" localSheetId="38">'[1]15-library'!#REF!</definedName>
    <definedName name="x">'[1]15-library'!#REF!</definedName>
    <definedName name="Xc" localSheetId="43">'[1]15-library'!#REF!</definedName>
    <definedName name="Xc" localSheetId="6">'[1]15-library'!#REF!</definedName>
    <definedName name="Xc" localSheetId="7">'[1]15-library'!#REF!</definedName>
    <definedName name="Xc" localSheetId="36">'[1]15-library'!#REF!</definedName>
    <definedName name="Xc" localSheetId="0">'[1]15-library'!#REF!</definedName>
    <definedName name="Xc" localSheetId="21">'[1]15-library'!#REF!</definedName>
    <definedName name="Xc" localSheetId="10">'[1]15-library'!#REF!</definedName>
    <definedName name="Xc" localSheetId="44">'[1]15-library'!#REF!</definedName>
    <definedName name="Xc" localSheetId="27">'[1]15-library'!#REF!</definedName>
    <definedName name="Xc" localSheetId="23">'[1]15-library'!#REF!</definedName>
    <definedName name="Xc" localSheetId="25">'[1]15-library'!#REF!</definedName>
    <definedName name="Xc" localSheetId="26">'[1]15-library'!#REF!</definedName>
    <definedName name="Xc" localSheetId="24">'[1]15-library'!#REF!</definedName>
    <definedName name="Xc" localSheetId="28">'[1]15-library'!#REF!</definedName>
    <definedName name="Xc" localSheetId="42">'[1]15-library'!#REF!</definedName>
    <definedName name="Xc" localSheetId="22">'[1]15-library'!#REF!</definedName>
    <definedName name="Xc" localSheetId="4">'[1]15-library'!#REF!</definedName>
    <definedName name="Xc" localSheetId="18">'[1]15-library'!#REF!</definedName>
    <definedName name="Xc" localSheetId="1">'[1]15-library'!#REF!</definedName>
    <definedName name="Xc" localSheetId="9">'[1]15-library'!#REF!</definedName>
    <definedName name="Xc" localSheetId="5">'[1]15-library'!#REF!</definedName>
    <definedName name="Xc" localSheetId="15">'[1]15-library'!#REF!</definedName>
    <definedName name="Xc" localSheetId="11">'[1]15-library'!#REF!</definedName>
    <definedName name="Xc" localSheetId="33">'[1]15-library'!#REF!</definedName>
    <definedName name="Xc" localSheetId="39">'[1]15-library'!#REF!</definedName>
    <definedName name="Xc" localSheetId="38">'[1]15-library'!#REF!</definedName>
    <definedName name="Xc">'[1]15-library'!#REF!</definedName>
    <definedName name="xxx" localSheetId="43">'[1]15-library'!#REF!</definedName>
    <definedName name="xxx" localSheetId="6">'[1]15-library'!#REF!</definedName>
    <definedName name="xxx" localSheetId="7">'[1]15-library'!#REF!</definedName>
    <definedName name="xxx" localSheetId="36">'[1]15-library'!#REF!</definedName>
    <definedName name="xxx" localSheetId="0">'[1]15-library'!#REF!</definedName>
    <definedName name="xxx" localSheetId="21">'[1]15-library'!#REF!</definedName>
    <definedName name="xxx" localSheetId="10">'[1]15-library'!#REF!</definedName>
    <definedName name="xxx" localSheetId="44">'[1]15-library'!#REF!</definedName>
    <definedName name="xxx" localSheetId="27">'[1]15-library'!#REF!</definedName>
    <definedName name="xxx" localSheetId="23">'[1]15-library'!#REF!</definedName>
    <definedName name="xxx" localSheetId="25">'[1]15-library'!#REF!</definedName>
    <definedName name="xxx" localSheetId="26">'[1]15-library'!#REF!</definedName>
    <definedName name="xxx" localSheetId="24">'[1]15-library'!#REF!</definedName>
    <definedName name="xxx" localSheetId="28">'[1]15-library'!#REF!</definedName>
    <definedName name="xxx" localSheetId="42">'[1]15-library'!#REF!</definedName>
    <definedName name="xxx" localSheetId="22">'[1]15-library'!#REF!</definedName>
    <definedName name="xxx" localSheetId="4">'[1]15-library'!#REF!</definedName>
    <definedName name="xxx" localSheetId="18">'[1]15-library'!#REF!</definedName>
    <definedName name="xxx" localSheetId="1">'[1]15-library'!#REF!</definedName>
    <definedName name="xxx" localSheetId="9">'[1]15-library'!#REF!</definedName>
    <definedName name="xxx" localSheetId="5">'[1]15-library'!#REF!</definedName>
    <definedName name="xxx" localSheetId="15">'[1]15-library'!#REF!</definedName>
    <definedName name="xxx" localSheetId="11">'[1]15-library'!#REF!</definedName>
    <definedName name="xxx" localSheetId="33">'[1]15-library'!#REF!</definedName>
    <definedName name="xxx" localSheetId="39">'[1]15-library'!#REF!</definedName>
    <definedName name="xxx" localSheetId="38">'[1]15-library'!#REF!</definedName>
    <definedName name="xxx">'[1]15-library'!#REF!</definedName>
    <definedName name="xxxx" localSheetId="43">'[1]15-library'!#REF!</definedName>
    <definedName name="xxxx" localSheetId="6">'[1]15-library'!#REF!</definedName>
    <definedName name="xxxx" localSheetId="7">'[1]15-library'!#REF!</definedName>
    <definedName name="xxxx" localSheetId="36">'[1]15-library'!#REF!</definedName>
    <definedName name="xxxx" localSheetId="0">'[1]15-library'!#REF!</definedName>
    <definedName name="xxxx" localSheetId="21">'[1]15-library'!#REF!</definedName>
    <definedName name="xxxx" localSheetId="10">'[1]15-library'!#REF!</definedName>
    <definedName name="xxxx" localSheetId="44">'[1]15-library'!#REF!</definedName>
    <definedName name="xxxx" localSheetId="27">'[1]15-library'!#REF!</definedName>
    <definedName name="xxxx" localSheetId="23">'[1]15-library'!#REF!</definedName>
    <definedName name="xxxx" localSheetId="25">'[1]15-library'!#REF!</definedName>
    <definedName name="xxxx" localSheetId="26">'[1]15-library'!#REF!</definedName>
    <definedName name="xxxx" localSheetId="24">'[1]15-library'!#REF!</definedName>
    <definedName name="xxxx" localSheetId="28">'[1]15-library'!#REF!</definedName>
    <definedName name="xxxx" localSheetId="42">'[1]15-library'!#REF!</definedName>
    <definedName name="xxxx" localSheetId="22">'[1]15-library'!#REF!</definedName>
    <definedName name="xxxx" localSheetId="4">'[1]15-library'!#REF!</definedName>
    <definedName name="xxxx" localSheetId="18">'[1]15-library'!#REF!</definedName>
    <definedName name="xxxx" localSheetId="1">'[1]15-library'!#REF!</definedName>
    <definedName name="xxxx" localSheetId="9">'[1]15-library'!#REF!</definedName>
    <definedName name="xxxx" localSheetId="5">'[1]15-library'!#REF!</definedName>
    <definedName name="xxxx" localSheetId="15">'[1]15-library'!#REF!</definedName>
    <definedName name="xxxx" localSheetId="11">'[1]15-library'!#REF!</definedName>
    <definedName name="xxxx" localSheetId="33">'[1]15-library'!#REF!</definedName>
    <definedName name="xxxx" localSheetId="39">'[1]15-library'!#REF!</definedName>
    <definedName name="xxxx" localSheetId="38">'[1]15-library'!#REF!</definedName>
    <definedName name="xxxx">'[1]15-library'!#REF!</definedName>
    <definedName name="xxxxxx" localSheetId="43">'[1]15-library'!#REF!</definedName>
    <definedName name="xxxxxx" localSheetId="6">'[1]15-library'!#REF!</definedName>
    <definedName name="xxxxxx" localSheetId="7">'[1]15-library'!#REF!</definedName>
    <definedName name="xxxxxx" localSheetId="36">'[1]15-library'!#REF!</definedName>
    <definedName name="xxxxxx" localSheetId="0">'[1]15-library'!#REF!</definedName>
    <definedName name="xxxxxx" localSheetId="21">'[1]15-library'!#REF!</definedName>
    <definedName name="xxxxxx" localSheetId="10">'[1]15-library'!#REF!</definedName>
    <definedName name="xxxxxx" localSheetId="44">'[1]15-library'!#REF!</definedName>
    <definedName name="xxxxxx" localSheetId="27">'[1]15-library'!#REF!</definedName>
    <definedName name="xxxxxx" localSheetId="23">'[1]15-library'!#REF!</definedName>
    <definedName name="xxxxxx" localSheetId="25">'[1]15-library'!#REF!</definedName>
    <definedName name="xxxxxx" localSheetId="26">'[1]15-library'!#REF!</definedName>
    <definedName name="xxxxxx" localSheetId="24">'[1]15-library'!#REF!</definedName>
    <definedName name="xxxxxx" localSheetId="28">'[1]15-library'!#REF!</definedName>
    <definedName name="xxxxxx" localSheetId="42">'[1]15-library'!#REF!</definedName>
    <definedName name="xxxxxx" localSheetId="22">'[1]15-library'!#REF!</definedName>
    <definedName name="xxxxxx" localSheetId="4">'[1]15-library'!#REF!</definedName>
    <definedName name="xxxxxx" localSheetId="18">'[1]15-library'!#REF!</definedName>
    <definedName name="xxxxxx" localSheetId="1">'[1]15-library'!#REF!</definedName>
    <definedName name="xxxxxx" localSheetId="9">'[1]15-library'!#REF!</definedName>
    <definedName name="xxxxxx" localSheetId="5">'[1]15-library'!#REF!</definedName>
    <definedName name="xxxxxx" localSheetId="15">'[1]15-library'!#REF!</definedName>
    <definedName name="xxxxxx" localSheetId="11">'[1]15-library'!#REF!</definedName>
    <definedName name="xxxxxx" localSheetId="33">'[1]15-library'!#REF!</definedName>
    <definedName name="xxxxxx" localSheetId="39">'[1]15-library'!#REF!</definedName>
    <definedName name="xxxxxx" localSheetId="38">'[1]15-library'!#REF!</definedName>
    <definedName name="xxxxxx">'[1]15-library'!#REF!</definedName>
    <definedName name="z" localSheetId="43">'[1]15-library'!#REF!</definedName>
    <definedName name="z" localSheetId="6">'[1]15-library'!#REF!</definedName>
    <definedName name="z" localSheetId="7">'[1]15-library'!#REF!</definedName>
    <definedName name="z" localSheetId="36">'[1]15-library'!#REF!</definedName>
    <definedName name="z" localSheetId="0">'[1]15-library'!#REF!</definedName>
    <definedName name="z" localSheetId="21">'[1]15-library'!#REF!</definedName>
    <definedName name="z" localSheetId="10">'[1]15-library'!#REF!</definedName>
    <definedName name="z" localSheetId="44">'[1]15-library'!#REF!</definedName>
    <definedName name="z" localSheetId="23">'[1]15-library'!#REF!</definedName>
    <definedName name="z" localSheetId="24">'[1]15-library'!#REF!</definedName>
    <definedName name="z" localSheetId="22">'[1]15-library'!#REF!</definedName>
    <definedName name="z" localSheetId="4">'[1]15-library'!#REF!</definedName>
    <definedName name="z" localSheetId="18">'[1]15-library'!#REF!</definedName>
    <definedName name="z" localSheetId="9">'[1]15-library'!#REF!</definedName>
    <definedName name="z" localSheetId="5">'[1]15-library'!#REF!</definedName>
    <definedName name="z" localSheetId="15">'[1]15-library'!#REF!</definedName>
    <definedName name="z" localSheetId="11">'[1]15-library'!#REF!</definedName>
    <definedName name="z" localSheetId="33">'[1]15-library'!#REF!</definedName>
    <definedName name="z" localSheetId="39">'[1]15-library'!#REF!</definedName>
    <definedName name="z" localSheetId="38">'[1]15-library'!#REF!</definedName>
    <definedName name="z">'[1]15-library'!#REF!</definedName>
  </definedNames>
  <calcPr calcId="152511"/>
</workbook>
</file>

<file path=xl/calcChain.xml><?xml version="1.0" encoding="utf-8"?>
<calcChain xmlns="http://schemas.openxmlformats.org/spreadsheetml/2006/main">
  <c r="B46" i="276" l="1"/>
  <c r="B36" i="276"/>
  <c r="B29" i="276"/>
  <c r="B19" i="276"/>
  <c r="B46" i="275" l="1"/>
  <c r="B36" i="275"/>
  <c r="B29" i="275"/>
  <c r="B19" i="275"/>
  <c r="B19" i="274" l="1"/>
  <c r="B29" i="274"/>
  <c r="B46" i="274"/>
  <c r="B36" i="274"/>
  <c r="B46" i="273" l="1"/>
  <c r="B36" i="273"/>
  <c r="B29" i="273"/>
  <c r="B19" i="273"/>
  <c r="B46" i="272" l="1"/>
  <c r="B36" i="272"/>
  <c r="B29" i="272"/>
  <c r="B19" i="272"/>
  <c r="B19" i="235" l="1"/>
  <c r="B29" i="271"/>
  <c r="B46" i="271"/>
  <c r="B36" i="271"/>
  <c r="B19" i="271"/>
  <c r="B45" i="270" l="1"/>
  <c r="B35" i="270"/>
  <c r="B28" i="270"/>
  <c r="B19" i="270"/>
  <c r="B46" i="269" l="1"/>
  <c r="B36" i="269"/>
  <c r="B29" i="269"/>
  <c r="B19" i="269"/>
  <c r="B45" i="268" l="1"/>
  <c r="B35" i="268"/>
  <c r="B28" i="268"/>
  <c r="B18" i="268"/>
  <c r="B46" i="237"/>
  <c r="B36" i="237"/>
  <c r="B29" i="237"/>
  <c r="B19" i="237"/>
  <c r="B36" i="235"/>
  <c r="B29" i="234"/>
  <c r="O7" i="265" l="1"/>
  <c r="N7" i="265"/>
  <c r="M7" i="265"/>
  <c r="I55" i="265"/>
  <c r="O55" i="265"/>
  <c r="O59" i="265" s="1"/>
  <c r="O64" i="265" s="1"/>
  <c r="O20" i="265"/>
  <c r="L8" i="265" l="1"/>
  <c r="AB72" i="265"/>
  <c r="AB55" i="265"/>
  <c r="AB59" i="265" s="1"/>
  <c r="Y8" i="265" s="1"/>
  <c r="Y20" i="265"/>
  <c r="Y9" i="265" s="1"/>
  <c r="AB64" i="265" l="1"/>
  <c r="Y10" i="265"/>
  <c r="AA72" i="265"/>
  <c r="Z72" i="265"/>
  <c r="Y72" i="265"/>
  <c r="X72" i="265"/>
  <c r="W72" i="265"/>
  <c r="V72" i="265"/>
  <c r="AA55" i="265"/>
  <c r="AA59" i="265" s="1"/>
  <c r="Z55" i="265"/>
  <c r="Z59" i="265" s="1"/>
  <c r="Y55" i="265"/>
  <c r="Y59" i="265" s="1"/>
  <c r="X55" i="265"/>
  <c r="X59" i="265" s="1"/>
  <c r="U8" i="265" s="1"/>
  <c r="U10" i="265" s="1"/>
  <c r="W55" i="265"/>
  <c r="W59" i="265" s="1"/>
  <c r="V55" i="265"/>
  <c r="V59" i="265" s="1"/>
  <c r="U55" i="265"/>
  <c r="U59" i="265" s="1"/>
  <c r="T55" i="265"/>
  <c r="T59" i="265" s="1"/>
  <c r="S55" i="265"/>
  <c r="S59" i="265" s="1"/>
  <c r="R55" i="265"/>
  <c r="R59" i="265" s="1"/>
  <c r="O8" i="265" s="1"/>
  <c r="O10" i="265" s="1"/>
  <c r="Q55" i="265"/>
  <c r="Q59" i="265" s="1"/>
  <c r="N8" i="265" s="1"/>
  <c r="P55" i="265"/>
  <c r="P59" i="265" s="1"/>
  <c r="M8" i="265" s="1"/>
  <c r="N55" i="265"/>
  <c r="N59" i="265" s="1"/>
  <c r="N64" i="265" s="1"/>
  <c r="M55" i="265"/>
  <c r="M59" i="265" s="1"/>
  <c r="M64" i="265" s="1"/>
  <c r="L55" i="265"/>
  <c r="L59" i="265" s="1"/>
  <c r="L64" i="265" s="1"/>
  <c r="K55" i="265"/>
  <c r="K64" i="265" s="1"/>
  <c r="J55" i="265"/>
  <c r="J64" i="265" s="1"/>
  <c r="H55" i="265"/>
  <c r="G55" i="265"/>
  <c r="F55" i="265"/>
  <c r="E55" i="265"/>
  <c r="D55" i="265"/>
  <c r="V48" i="265"/>
  <c r="X20" i="265"/>
  <c r="X9" i="265" s="1"/>
  <c r="W20" i="265"/>
  <c r="W9" i="265" s="1"/>
  <c r="V20" i="265"/>
  <c r="V9" i="265" s="1"/>
  <c r="U20" i="265"/>
  <c r="U9" i="265" s="1"/>
  <c r="T20" i="265"/>
  <c r="T9" i="265" s="1"/>
  <c r="S20" i="265"/>
  <c r="S9" i="265" s="1"/>
  <c r="R20" i="265"/>
  <c r="R9" i="265" s="1"/>
  <c r="Q20" i="265"/>
  <c r="P20" i="265"/>
  <c r="P9" i="265" s="1"/>
  <c r="N20" i="265"/>
  <c r="N9" i="265" s="1"/>
  <c r="M20" i="265"/>
  <c r="M9" i="265" s="1"/>
  <c r="L20" i="265"/>
  <c r="L9" i="265" s="1"/>
  <c r="K20" i="265"/>
  <c r="K9" i="265" s="1"/>
  <c r="J9" i="265"/>
  <c r="J10" i="265" s="1"/>
  <c r="L67" i="31"/>
  <c r="K67" i="31"/>
  <c r="J67" i="31"/>
  <c r="L66" i="31"/>
  <c r="K66" i="31"/>
  <c r="J66" i="31"/>
  <c r="I67" i="31"/>
  <c r="I66" i="31"/>
  <c r="Q221" i="249"/>
  <c r="Q225" i="249"/>
  <c r="P225" i="249"/>
  <c r="O225" i="249"/>
  <c r="N225" i="249"/>
  <c r="M225" i="249"/>
  <c r="L225" i="249"/>
  <c r="Q223" i="249"/>
  <c r="P223" i="249"/>
  <c r="O223" i="249"/>
  <c r="N223" i="249"/>
  <c r="M223" i="249"/>
  <c r="L223" i="249"/>
  <c r="Q222" i="249"/>
  <c r="P222" i="249"/>
  <c r="O222" i="249"/>
  <c r="N222" i="249"/>
  <c r="M222" i="249"/>
  <c r="L222" i="249"/>
  <c r="P221" i="249"/>
  <c r="O221" i="249"/>
  <c r="N221" i="249"/>
  <c r="M221" i="249"/>
  <c r="L221" i="249"/>
  <c r="K221" i="249"/>
  <c r="K222" i="249"/>
  <c r="K225" i="249"/>
  <c r="K223" i="249"/>
  <c r="L68" i="31"/>
  <c r="K68" i="31"/>
  <c r="J68" i="31"/>
  <c r="I68" i="31"/>
  <c r="H68" i="31"/>
  <c r="G68" i="31"/>
  <c r="F68" i="31"/>
  <c r="L72" i="31"/>
  <c r="K72" i="31"/>
  <c r="J72" i="31"/>
  <c r="I72" i="31"/>
  <c r="H72" i="31"/>
  <c r="G72" i="31"/>
  <c r="L71" i="31"/>
  <c r="K71" i="31"/>
  <c r="J71" i="31"/>
  <c r="I71" i="31"/>
  <c r="H71" i="31"/>
  <c r="G71" i="31"/>
  <c r="L70" i="31"/>
  <c r="K70" i="31"/>
  <c r="J70" i="31"/>
  <c r="I70" i="31"/>
  <c r="H70" i="31"/>
  <c r="G70" i="31"/>
  <c r="L69" i="31"/>
  <c r="K69" i="31"/>
  <c r="J69" i="31"/>
  <c r="I69" i="31"/>
  <c r="H69" i="31"/>
  <c r="G69" i="31"/>
  <c r="H67" i="31"/>
  <c r="G67" i="31"/>
  <c r="H66" i="31"/>
  <c r="G66" i="31"/>
  <c r="F71" i="31"/>
  <c r="F72" i="31"/>
  <c r="F70" i="31"/>
  <c r="F69" i="31"/>
  <c r="F67" i="31"/>
  <c r="F66" i="31"/>
  <c r="S64" i="265" l="1"/>
  <c r="P8" i="265"/>
  <c r="P10" i="265" s="1"/>
  <c r="Q64" i="265"/>
  <c r="R64" i="265"/>
  <c r="N10" i="265"/>
  <c r="T64" i="265"/>
  <c r="Q8" i="265"/>
  <c r="Q10" i="265" s="1"/>
  <c r="U64" i="265"/>
  <c r="R8" i="265"/>
  <c r="R10" i="265" s="1"/>
  <c r="AA64" i="265"/>
  <c r="X8" i="265"/>
  <c r="X10" i="265" s="1"/>
  <c r="M10" i="265"/>
  <c r="L10" i="265"/>
  <c r="V64" i="265"/>
  <c r="S8" i="265"/>
  <c r="S10" i="265" s="1"/>
  <c r="W64" i="265"/>
  <c r="T8" i="265"/>
  <c r="T10" i="265" s="1"/>
  <c r="V8" i="265"/>
  <c r="V10" i="265" s="1"/>
  <c r="Y64" i="265"/>
  <c r="Z64" i="265"/>
  <c r="W8" i="265"/>
  <c r="W10" i="265" s="1"/>
  <c r="P64" i="265"/>
  <c r="K8" i="265"/>
  <c r="K10" i="265" s="1"/>
  <c r="X64" i="265"/>
  <c r="B46" i="263"/>
  <c r="B36" i="263"/>
  <c r="B19" i="263"/>
  <c r="B22" i="263" s="1"/>
  <c r="B46" i="262"/>
  <c r="B36" i="262"/>
  <c r="B29" i="262"/>
  <c r="B19" i="262"/>
  <c r="B26" i="263" l="1"/>
  <c r="B29" i="263" s="1"/>
  <c r="K217" i="249" l="1"/>
  <c r="L217" i="249"/>
  <c r="L226" i="249" s="1"/>
  <c r="M217" i="249"/>
  <c r="M226" i="249" s="1"/>
  <c r="N217" i="249"/>
  <c r="N226" i="249" s="1"/>
  <c r="O217" i="249"/>
  <c r="O226" i="249" s="1"/>
  <c r="P217" i="249"/>
  <c r="P226" i="249" s="1"/>
  <c r="S217" i="249"/>
  <c r="R217" i="249"/>
  <c r="Q217" i="249"/>
  <c r="Q226" i="249" s="1"/>
  <c r="B29" i="261" l="1"/>
  <c r="B39" i="261"/>
  <c r="B46" i="261"/>
  <c r="B54" i="261"/>
  <c r="B29" i="260"/>
  <c r="B39" i="260"/>
  <c r="B46" i="260"/>
  <c r="B54" i="260"/>
  <c r="B29" i="258"/>
  <c r="B39" i="258"/>
  <c r="B46" i="258"/>
  <c r="B54" i="258"/>
  <c r="B29" i="257"/>
  <c r="B39" i="257"/>
  <c r="B46" i="257"/>
  <c r="B54" i="257"/>
  <c r="B29" i="256"/>
  <c r="B39" i="256"/>
  <c r="B46" i="256"/>
  <c r="B54" i="256"/>
  <c r="B29" i="255"/>
  <c r="B39" i="255"/>
  <c r="B46" i="255"/>
  <c r="B54" i="255"/>
  <c r="B29" i="254"/>
  <c r="B39" i="254"/>
  <c r="B46" i="254"/>
  <c r="B54" i="254"/>
  <c r="A8" i="249" l="1"/>
  <c r="A9" i="249" s="1"/>
  <c r="A10" i="249" s="1"/>
  <c r="A11" i="249" s="1"/>
  <c r="A18" i="249" s="1"/>
  <c r="A35" i="249" s="1"/>
  <c r="A36" i="249" s="1"/>
  <c r="A38" i="249" s="1"/>
  <c r="A42" i="249" s="1"/>
  <c r="A47" i="249" s="1"/>
  <c r="A48" i="249" s="1"/>
  <c r="A49" i="249" s="1"/>
  <c r="A50" i="249" s="1"/>
  <c r="A51" i="249" s="1"/>
  <c r="A52" i="249" s="1"/>
  <c r="A54" i="249" s="1"/>
  <c r="A60" i="249" s="1"/>
  <c r="A61" i="249" s="1"/>
  <c r="A62" i="249" s="1"/>
  <c r="A63" i="249" s="1"/>
  <c r="A67" i="249" s="1"/>
  <c r="A68" i="249" s="1"/>
  <c r="A72" i="249" s="1"/>
  <c r="A82" i="249" s="1"/>
  <c r="A87" i="249" s="1"/>
  <c r="A92" i="249" s="1"/>
  <c r="A93" i="249" s="1"/>
  <c r="A95" i="249" s="1"/>
  <c r="A96" i="249" s="1"/>
  <c r="A98" i="249" s="1"/>
  <c r="A102" i="249" s="1"/>
  <c r="A105" i="249" s="1"/>
  <c r="A106" i="249" s="1"/>
  <c r="A107" i="249" s="1"/>
  <c r="A113" i="249" s="1"/>
  <c r="A114" i="249" s="1"/>
  <c r="A115" i="249" s="1"/>
  <c r="A116" i="249" s="1"/>
  <c r="A117" i="249" s="1"/>
  <c r="A118" i="249" s="1"/>
  <c r="A119" i="249" s="1"/>
  <c r="A120" i="249" s="1"/>
  <c r="A122" i="249" s="1"/>
  <c r="A123" i="249" s="1"/>
  <c r="A129" i="249" s="1"/>
  <c r="A130" i="249" s="1"/>
  <c r="A131" i="249" s="1"/>
  <c r="A133" i="249" s="1"/>
  <c r="A146" i="249" s="1"/>
  <c r="A147" i="249" s="1"/>
  <c r="A149" i="249" s="1"/>
  <c r="A150" i="249" s="1"/>
  <c r="A153" i="249" s="1"/>
  <c r="A155" i="249" s="1"/>
  <c r="A159" i="249" s="1"/>
  <c r="B46" i="253" l="1"/>
  <c r="B36" i="253"/>
  <c r="B29" i="253"/>
  <c r="B23" i="253"/>
  <c r="B50" i="252" l="1"/>
  <c r="B40" i="252"/>
  <c r="B23" i="252"/>
  <c r="B50" i="251"/>
  <c r="B40" i="251"/>
  <c r="B33" i="251"/>
  <c r="B23" i="251"/>
  <c r="B50" i="250"/>
  <c r="B40" i="250"/>
  <c r="B33" i="250"/>
  <c r="B23" i="250"/>
  <c r="U202" i="249"/>
  <c r="T202" i="249"/>
  <c r="S202" i="249"/>
  <c r="R202" i="249"/>
  <c r="U165" i="249"/>
  <c r="T165" i="249"/>
  <c r="S165" i="249"/>
  <c r="R165" i="249"/>
  <c r="Q165" i="249"/>
  <c r="P165" i="249"/>
  <c r="O165" i="249"/>
  <c r="N165" i="249"/>
  <c r="M165" i="249"/>
  <c r="L165" i="249"/>
  <c r="K165" i="249"/>
  <c r="K226" i="249"/>
  <c r="Q202" i="249"/>
  <c r="P202" i="249"/>
  <c r="O202" i="249"/>
  <c r="N202" i="249"/>
  <c r="M202" i="249"/>
  <c r="L202" i="249"/>
  <c r="K202" i="249"/>
  <c r="K224" i="249" s="1"/>
  <c r="K227" i="249" l="1"/>
  <c r="K219" i="249"/>
  <c r="K229" i="249" s="1"/>
  <c r="O224" i="249"/>
  <c r="O227" i="249" s="1"/>
  <c r="M224" i="249"/>
  <c r="M227" i="249" s="1"/>
  <c r="Q224" i="249"/>
  <c r="Q227" i="249" s="1"/>
  <c r="Q219" i="249"/>
  <c r="N224" i="249"/>
  <c r="N227" i="249" s="1"/>
  <c r="R219" i="249"/>
  <c r="P224" i="249"/>
  <c r="P227" i="249" s="1"/>
  <c r="S219" i="249"/>
  <c r="L224" i="249"/>
  <c r="L227" i="249" s="1"/>
  <c r="L219" i="249"/>
  <c r="M219" i="249"/>
  <c r="N219" i="249"/>
  <c r="O219" i="249"/>
  <c r="P219" i="249"/>
  <c r="Q229" i="249" l="1"/>
  <c r="L229" i="249"/>
  <c r="P229" i="249"/>
  <c r="N229" i="249"/>
  <c r="O229" i="249"/>
  <c r="M229" i="249"/>
  <c r="B36" i="248"/>
  <c r="B29" i="248"/>
  <c r="B19" i="248"/>
  <c r="B46" i="247"/>
  <c r="B36" i="247"/>
  <c r="B29" i="247"/>
  <c r="B19" i="247"/>
  <c r="B47" i="246"/>
  <c r="B37" i="246"/>
  <c r="B30" i="246"/>
  <c r="B27" i="246"/>
  <c r="B19" i="246"/>
  <c r="B46" i="245"/>
  <c r="B36" i="245"/>
  <c r="B29" i="245"/>
  <c r="B19" i="245"/>
  <c r="B48" i="244"/>
  <c r="B38" i="244"/>
  <c r="B31" i="244"/>
  <c r="B21" i="244"/>
  <c r="B46" i="243"/>
  <c r="B36" i="243"/>
  <c r="B29" i="243"/>
  <c r="B19" i="243"/>
  <c r="B46" i="242"/>
  <c r="B36" i="242"/>
  <c r="B29" i="242"/>
  <c r="B19" i="242"/>
  <c r="B46" i="241"/>
  <c r="B36" i="241"/>
  <c r="B46" i="240"/>
  <c r="B36" i="240"/>
  <c r="B29" i="240"/>
  <c r="B19" i="240"/>
  <c r="B46" i="239"/>
  <c r="B36" i="239"/>
  <c r="B29" i="239"/>
  <c r="B19" i="239"/>
  <c r="B46" i="238"/>
  <c r="B36" i="238"/>
  <c r="B29" i="238"/>
  <c r="B19" i="238"/>
  <c r="B46" i="236"/>
  <c r="B36" i="236"/>
  <c r="B29" i="236"/>
  <c r="B19" i="236"/>
  <c r="B46" i="235"/>
  <c r="B43" i="235"/>
  <c r="B29" i="235"/>
  <c r="B46" i="234"/>
  <c r="B19" i="234"/>
  <c r="B46" i="233"/>
  <c r="B36" i="233"/>
  <c r="B29" i="233"/>
  <c r="B19" i="233"/>
  <c r="B46" i="232"/>
  <c r="B36" i="232"/>
  <c r="B29" i="232"/>
  <c r="B19" i="232"/>
  <c r="B46" i="230"/>
  <c r="B36" i="230"/>
  <c r="B29" i="230"/>
  <c r="B19" i="230"/>
  <c r="J55" i="31"/>
  <c r="J64" i="31" s="1"/>
  <c r="J73" i="31" s="1"/>
  <c r="F64" i="31"/>
  <c r="F73" i="31" s="1"/>
  <c r="G64" i="31"/>
  <c r="G73" i="31" s="1"/>
  <c r="H64" i="31"/>
  <c r="H73" i="31" s="1"/>
  <c r="I64" i="31"/>
  <c r="I73" i="31" s="1"/>
  <c r="K64" i="31"/>
  <c r="K73" i="31" s="1"/>
  <c r="L64" i="31"/>
  <c r="L73" i="31" s="1"/>
  <c r="G74" i="31" l="1"/>
  <c r="H74" i="31" l="1"/>
  <c r="B51" i="220" l="1"/>
  <c r="B41" i="220"/>
  <c r="B34" i="220"/>
  <c r="B24" i="220"/>
  <c r="B46" i="218"/>
  <c r="B36" i="218"/>
  <c r="B29" i="218"/>
  <c r="B19" i="218"/>
  <c r="B49" i="196" l="1"/>
  <c r="B39" i="196"/>
  <c r="B32" i="196"/>
  <c r="B23" i="196"/>
  <c r="B50" i="187" l="1"/>
  <c r="B40" i="187"/>
  <c r="B33" i="187"/>
  <c r="B23" i="187"/>
  <c r="B50" i="186"/>
  <c r="B40" i="186"/>
  <c r="B33" i="186"/>
  <c r="B23" i="186"/>
  <c r="B50" i="185"/>
  <c r="B40" i="185"/>
  <c r="B33" i="185"/>
  <c r="B23" i="185"/>
  <c r="B50" i="184"/>
  <c r="B40" i="184"/>
  <c r="B33" i="184"/>
  <c r="B23" i="184"/>
  <c r="B36" i="183"/>
  <c r="B29" i="183"/>
  <c r="B19" i="183"/>
  <c r="F48" i="31" l="1"/>
  <c r="K48" i="31" l="1"/>
  <c r="J48" i="31"/>
  <c r="I48" i="31"/>
  <c r="H48" i="31"/>
  <c r="G48" i="31"/>
  <c r="L74" i="31" l="1"/>
  <c r="J74" i="31"/>
  <c r="I74" i="31"/>
  <c r="L48" i="31"/>
  <c r="K74" i="31"/>
  <c r="F74" i="31"/>
  <c r="H78" i="31" l="1"/>
  <c r="G78" i="31"/>
  <c r="J78" i="31"/>
  <c r="I78" i="31"/>
  <c r="K78" i="31"/>
  <c r="F78" i="31"/>
  <c r="L78" i="31"/>
</calcChain>
</file>

<file path=xl/sharedStrings.xml><?xml version="1.0" encoding="utf-8"?>
<sst xmlns="http://schemas.openxmlformats.org/spreadsheetml/2006/main" count="3528" uniqueCount="745">
  <si>
    <t>Capital Improvements Program</t>
  </si>
  <si>
    <t>PROJECT REQUEST FORM</t>
  </si>
  <si>
    <t xml:space="preserve"> </t>
  </si>
  <si>
    <t xml:space="preserve">  Design  </t>
  </si>
  <si>
    <t xml:space="preserve">   </t>
  </si>
  <si>
    <t xml:space="preserve">  Construction</t>
  </si>
  <si>
    <t xml:space="preserve">  Trade-In Allowance</t>
  </si>
  <si>
    <t xml:space="preserve">  Total</t>
  </si>
  <si>
    <t xml:space="preserve">   Sale of Replaced Asset </t>
  </si>
  <si>
    <t xml:space="preserve">   Bond Proceeds </t>
  </si>
  <si>
    <t xml:space="preserve">   Property Tax </t>
  </si>
  <si>
    <t xml:space="preserve">   Total </t>
  </si>
  <si>
    <t xml:space="preserve">  Personnel</t>
  </si>
  <si>
    <t xml:space="preserve">  Maintenance</t>
  </si>
  <si>
    <t xml:space="preserve">  Insurance</t>
  </si>
  <si>
    <t xml:space="preserve">  Utilities</t>
  </si>
  <si>
    <t>Estimated Cost:</t>
  </si>
  <si>
    <t>Financing:</t>
  </si>
  <si>
    <t>Impact on Operating Budget:</t>
  </si>
  <si>
    <t xml:space="preserve">Project Period: </t>
  </si>
  <si>
    <t xml:space="preserve">   User Fees (Sewer/Water) </t>
  </si>
  <si>
    <t xml:space="preserve">   Federal/State Grant  </t>
  </si>
  <si>
    <t xml:space="preserve">   Private Grant </t>
  </si>
  <si>
    <t xml:space="preserve">   Capital Reserve Fund  </t>
  </si>
  <si>
    <r>
      <t>Explanation and Need:</t>
    </r>
    <r>
      <rPr>
        <sz val="12"/>
        <rFont val="Times New Roman"/>
        <family val="1"/>
      </rPr>
      <t xml:space="preserve">  See attached information sheet. </t>
    </r>
  </si>
  <si>
    <t xml:space="preserve">  Engineering - including wetlands mitigation, ROW acquisitions, permits</t>
  </si>
  <si>
    <t xml:space="preserve">  Equipment</t>
  </si>
  <si>
    <t>Project same as reflected in prior CIP?  Yes: X   No:</t>
  </si>
  <si>
    <t xml:space="preserve">been made: Cost:    Year:     Scope:     None:     (Check all that apply). </t>
  </si>
  <si>
    <t>Project same as reflected in prior CIP?  Yes: X  No:</t>
  </si>
  <si>
    <t>Project same as reflected in prior CIP?  Yes:    No: X</t>
  </si>
  <si>
    <t xml:space="preserve">If No, indicate area of significant change reflected and briefly explain why the changes have </t>
  </si>
  <si>
    <t>Project: Stormwater Drainage Improvements</t>
  </si>
  <si>
    <t>Paving - Infrastructure Improvements</t>
  </si>
  <si>
    <t>New Project.</t>
  </si>
  <si>
    <t>Financing: (ANNUAL)</t>
  </si>
  <si>
    <r>
      <t>Explanation and Need:</t>
    </r>
    <r>
      <rPr>
        <sz val="12"/>
        <rFont val="Times New Roman"/>
        <family val="1"/>
      </rPr>
      <t xml:space="preserve">  See attached information sheet</t>
    </r>
  </si>
  <si>
    <t xml:space="preserve">  Engineering - </t>
  </si>
  <si>
    <t>Contingency</t>
  </si>
  <si>
    <t>Project: Phase III plant  and TF and Souhgan pump station improvements</t>
  </si>
  <si>
    <t xml:space="preserve">   User Fees (Sewer/Water) State Revolving Loan Fund or Bond</t>
  </si>
  <si>
    <t xml:space="preserve">If No, indicate area of significant change reflected and briefly explain why the  </t>
  </si>
  <si>
    <t xml:space="preserve">Souhegan pump station projects and adjusted costs for project.  </t>
  </si>
  <si>
    <t xml:space="preserve">changes have been made: Cost: X  Year: FY 19/20    Scope: Added TF and           </t>
  </si>
  <si>
    <t xml:space="preserve">Project same as reflected in prior CIP?  Yes: X   No: </t>
  </si>
  <si>
    <t>Project: Wire Road Intersection Improvements</t>
  </si>
  <si>
    <t xml:space="preserve">   User Fees (Unearned Impact Fees) (Reeds Ferry Crossing)</t>
  </si>
  <si>
    <t>NEW PROJECT</t>
  </si>
  <si>
    <t>Schedule 2</t>
  </si>
  <si>
    <t>CAPITAL IMPROVEMENTS PROGRAM</t>
  </si>
  <si>
    <t>MAJOR PROJECTS</t>
  </si>
  <si>
    <t xml:space="preserve">  No </t>
  </si>
  <si>
    <t xml:space="preserve">             Department             </t>
  </si>
  <si>
    <t xml:space="preserve">                            Project Description                            </t>
  </si>
  <si>
    <t>Funding Source</t>
  </si>
  <si>
    <t>Fire</t>
  </si>
  <si>
    <t>R</t>
  </si>
  <si>
    <t>Fire Station CRF (South)</t>
  </si>
  <si>
    <t>Bond</t>
  </si>
  <si>
    <t>Private Donation</t>
  </si>
  <si>
    <t>A</t>
  </si>
  <si>
    <t>Admin./Engineering</t>
  </si>
  <si>
    <t>Road Infrastructure CRF</t>
  </si>
  <si>
    <t>State Funding</t>
  </si>
  <si>
    <t>DW Highway CRF</t>
  </si>
  <si>
    <t>Road Improvement (Registration Fee)</t>
  </si>
  <si>
    <t>Budget</t>
  </si>
  <si>
    <t>Admin/Engineering</t>
  </si>
  <si>
    <t>Parks &amp; Recreation</t>
  </si>
  <si>
    <t>Library</t>
  </si>
  <si>
    <t>TOTAL GENERAL FUND</t>
  </si>
  <si>
    <t xml:space="preserve">Wastewater </t>
  </si>
  <si>
    <t>User Fees State Loan SRF</t>
  </si>
  <si>
    <t xml:space="preserve">Wastewater Treatment Plant Phase III and Pump Station Upgrades </t>
  </si>
  <si>
    <t>TOTAL SEWER FUND</t>
  </si>
  <si>
    <t>CRF</t>
  </si>
  <si>
    <t>Funded through Budget</t>
  </si>
  <si>
    <t>Bonds</t>
  </si>
  <si>
    <t>Road Improvement (RSA261:153)</t>
  </si>
  <si>
    <t xml:space="preserve">been made: Cost: X  Year:     Scope:     None:    (Check all that apply). </t>
  </si>
  <si>
    <t xml:space="preserve">been made: Cost: X    Year:     Scope:     None:    (Check all that apply). </t>
  </si>
  <si>
    <t>Project: Bridge Replacement - US 3 (DW Highway) @ Baboosic Brook</t>
  </si>
  <si>
    <t xml:space="preserve">been made: Cost:    Year:     Scope:     None:    (Check all that apply). </t>
  </si>
  <si>
    <t>2020-21</t>
  </si>
  <si>
    <t>Project: Paving - Gravel Roads</t>
  </si>
  <si>
    <t xml:space="preserve">Project same as reflected in prior CIP?  Yes:  X  No:  </t>
  </si>
  <si>
    <t xml:space="preserve">been made: Cost: X   Year:     Scope:     None:     (Check all that apply). </t>
  </si>
  <si>
    <t>2b. If 2a = yes, indicate areas of significant changes reflected in this Project Request Form</t>
  </si>
  <si>
    <t>(check all that apply)</t>
  </si>
  <si>
    <t>5. Estimated Cost:</t>
  </si>
  <si>
    <t xml:space="preserve">  Design</t>
  </si>
  <si>
    <t xml:space="preserve">  Engineering</t>
  </si>
  <si>
    <t xml:space="preserve">  Bond issue costs</t>
  </si>
  <si>
    <t xml:space="preserve">  Temporary housing</t>
  </si>
  <si>
    <t>6. Financing:</t>
  </si>
  <si>
    <t xml:space="preserve">  Federal/State Grant</t>
  </si>
  <si>
    <t xml:space="preserve">  Private Grant</t>
  </si>
  <si>
    <t xml:space="preserve">   User Fees (Sewer/Water)</t>
  </si>
  <si>
    <t xml:space="preserve">  Sale of Replaced Asset</t>
  </si>
  <si>
    <t xml:space="preserve">  Capital Reserve Fund</t>
  </si>
  <si>
    <t xml:space="preserve">  Bond Proceeds</t>
  </si>
  <si>
    <t xml:space="preserve">  Property Tax</t>
  </si>
  <si>
    <t>7. Impact on Operating Budget:</t>
  </si>
  <si>
    <t>8. Project Period:</t>
  </si>
  <si>
    <t xml:space="preserve">  2020-21</t>
  </si>
  <si>
    <t>New Library (place holder)</t>
  </si>
  <si>
    <t>New Athletic Fields (place holder)</t>
  </si>
  <si>
    <t>Library Maintenance CRF</t>
  </si>
  <si>
    <t>2021-22</t>
  </si>
  <si>
    <t xml:space="preserve">Project: Sewer Line Ext. </t>
  </si>
  <si>
    <t>2022-23</t>
  </si>
  <si>
    <t xml:space="preserve">  2021-22 </t>
  </si>
  <si>
    <t xml:space="preserve">   Federal/State Grant </t>
  </si>
  <si>
    <t xml:space="preserve">   Capital Reserve Fund </t>
  </si>
  <si>
    <t>Community Development</t>
  </si>
  <si>
    <t xml:space="preserve">changes have been made: Cost:   Year: FY    Scope:            </t>
  </si>
  <si>
    <t xml:space="preserve">  Design  Final</t>
  </si>
  <si>
    <t>Federal Funding</t>
  </si>
  <si>
    <t>Project same as reflected in prior CIP?  Yes:      No:  X</t>
  </si>
  <si>
    <t xml:space="preserve">   2022-23</t>
  </si>
  <si>
    <t>Explanation and Need:  See Attached Information Sheet</t>
  </si>
  <si>
    <t>Paving - Infrastructure Improvements - Gravel Roads</t>
  </si>
  <si>
    <t xml:space="preserve">Project same as reflected in prior CIP?  Yes: X  No:  </t>
  </si>
  <si>
    <t>Project: Paving - Daniel Webster Highway</t>
  </si>
  <si>
    <t xml:space="preserve">Project same as reflected in prior CIP?  Yes: X No:  </t>
  </si>
  <si>
    <t xml:space="preserve">   Capital Reserve Fund  (20%) (Infrastructure CRF)</t>
  </si>
  <si>
    <t xml:space="preserve">   Capital Reserve Fund  (Infrastructure CRF)</t>
  </si>
  <si>
    <t>Project: Merrimack River Boat Ramp Access Improvement</t>
  </si>
  <si>
    <t>Turkey Hill Road Intersection Improvements</t>
  </si>
  <si>
    <t>Elevator</t>
  </si>
  <si>
    <t>Federal Aid</t>
  </si>
  <si>
    <t>State Aid</t>
  </si>
  <si>
    <t>* Included in CIP just in case we are a recipient of TAP Grant</t>
  </si>
  <si>
    <t>2023-24</t>
  </si>
  <si>
    <t>Relocate sewer connector under Everett Turnpike (FKA Exec. Pk. Pump Station)</t>
  </si>
  <si>
    <t>Wastewater CRF</t>
  </si>
  <si>
    <t>Sidewalk</t>
  </si>
  <si>
    <t>Slate roof</t>
  </si>
  <si>
    <r>
      <t xml:space="preserve">   </t>
    </r>
    <r>
      <rPr>
        <b/>
        <sz val="12"/>
        <rFont val="Times New Roman"/>
        <family val="1"/>
      </rPr>
      <t>State Grant (80% State Bridge Aid)</t>
    </r>
    <r>
      <rPr>
        <sz val="12"/>
        <rFont val="Times New Roman"/>
        <family val="1"/>
      </rPr>
      <t xml:space="preserve"> </t>
    </r>
  </si>
  <si>
    <t xml:space="preserve">   2023-24</t>
  </si>
  <si>
    <t>Project: Police Station Siding</t>
  </si>
  <si>
    <t xml:space="preserve">Project same as reflected in prior CIP?  Yes:     No: X </t>
  </si>
  <si>
    <r>
      <t>Explanation and Need:</t>
    </r>
    <r>
      <rPr>
        <sz val="12"/>
        <rFont val="Times New Roman"/>
        <family val="1"/>
      </rPr>
      <t xml:space="preserve">  The brick veneer is falling off of the police station</t>
    </r>
  </si>
  <si>
    <t xml:space="preserve">Project same as reflected in prior CIP?  Yes:    No: X </t>
  </si>
  <si>
    <t>Project same as reflected in prior CIP?  Yes:    No:X</t>
  </si>
  <si>
    <t xml:space="preserve">been made: Cost:  X  Year:     Scope:     None:    (Check all that apply). </t>
  </si>
  <si>
    <r>
      <t>Explanation and Need:</t>
    </r>
    <r>
      <rPr>
        <sz val="12"/>
        <rFont val="Times New Roman"/>
        <family val="1"/>
      </rPr>
      <t xml:space="preserve"> Engineering level assistance to assist staff in developing a</t>
    </r>
  </si>
  <si>
    <t>comprehensive condition assesment of the sewer system with the goal of</t>
  </si>
  <si>
    <t>planning future rehabilitation and upgrade projects utilizing Town generated videos</t>
  </si>
  <si>
    <t>and rating criteria based on industry standards and incorporating into VUEWorks</t>
  </si>
  <si>
    <t>asset management software. Estimated project costs will be developed from this information</t>
  </si>
  <si>
    <t>starting with the most critical needs.</t>
  </si>
  <si>
    <t xml:space="preserve">Project same as reflected in prior CIP?  Yes:  X  No: </t>
  </si>
  <si>
    <t>Project:  Library Slate Roof</t>
  </si>
  <si>
    <r>
      <t xml:space="preserve">Explanation and Need: </t>
    </r>
    <r>
      <rPr>
        <sz val="12"/>
        <rFont val="Times New Roman"/>
        <family val="1"/>
      </rPr>
      <t xml:space="preserve">Slate Roof needs to be repaired or replaced because of </t>
    </r>
  </si>
  <si>
    <t>leaks and ice dams.</t>
  </si>
  <si>
    <t>Project: New Library</t>
  </si>
  <si>
    <r>
      <t xml:space="preserve">Explanation and Need: </t>
    </r>
    <r>
      <rPr>
        <sz val="12"/>
        <rFont val="Times New Roman"/>
        <family val="1"/>
      </rPr>
      <t xml:space="preserve">Merrimack has outgrown the 1979 library addition. </t>
    </r>
  </si>
  <si>
    <t xml:space="preserve">Placeholder for new construction dependent on updated evaluation - see CIP for Library </t>
  </si>
  <si>
    <t>Evaluation.</t>
  </si>
  <si>
    <t>Project: Library Sidewalk Replacement</t>
  </si>
  <si>
    <r>
      <t>Explanation and Need:</t>
    </r>
    <r>
      <rPr>
        <sz val="12"/>
        <rFont val="Times New Roman"/>
        <family val="1"/>
      </rPr>
      <t xml:space="preserve"> replacement of all library sidewalks: along parking lot side of building; </t>
    </r>
  </si>
  <si>
    <t>Baboosic side and corner; DW side of building</t>
  </si>
  <si>
    <t>May coincide with future renovation proejcts</t>
  </si>
  <si>
    <t>Project: Library Elevator</t>
  </si>
  <si>
    <r>
      <t>Explanation and Need:</t>
    </r>
    <r>
      <rPr>
        <sz val="12"/>
        <rFont val="Times New Roman"/>
        <family val="1"/>
      </rPr>
      <t xml:space="preserve"> replacement of elevator</t>
    </r>
  </si>
  <si>
    <t>May coincide with future renovation projects.</t>
  </si>
  <si>
    <t>2024-25</t>
  </si>
  <si>
    <t xml:space="preserve">   2024-25</t>
  </si>
  <si>
    <t>Stormwater Drainage Improvements / Permit Compliance</t>
  </si>
  <si>
    <t>HVAC</t>
  </si>
  <si>
    <t xml:space="preserve">Sprinkler System </t>
  </si>
  <si>
    <t xml:space="preserve">been made: Cost: 215,000   Year:  2027   Scope:     None:    (Check all that apply). </t>
  </si>
  <si>
    <t>Project same as reflected in prior CIP?  Yes:   No:  X</t>
  </si>
  <si>
    <t xml:space="preserve">   Federal/State Grant  (80%)</t>
  </si>
  <si>
    <t>Relocate Sewer Connector under FEET</t>
  </si>
  <si>
    <t xml:space="preserve">Project same as reflected in prior CIP?  Yes:  X No: </t>
  </si>
  <si>
    <t>Informational Sheets for Minor Projects</t>
  </si>
  <si>
    <t>Master Plan</t>
  </si>
  <si>
    <t>Project: 2025 Master Plan Update</t>
  </si>
  <si>
    <r>
      <t>Explanation and Need:</t>
    </r>
    <r>
      <rPr>
        <sz val="12"/>
        <rFont val="Times New Roman"/>
        <family val="1"/>
      </rPr>
      <t xml:space="preserve">  funding of professional planning consultant services to assist Planning Board in unpdting to the existing 2013 Master Plan. </t>
    </r>
  </si>
  <si>
    <t>Project: Sewer System Evaluation</t>
  </si>
  <si>
    <t>Depot Street Boat Ramp Repairs</t>
  </si>
  <si>
    <t>2025-26</t>
  </si>
  <si>
    <t xml:space="preserve">   2025-26</t>
  </si>
  <si>
    <r>
      <t>2a. Was this same project reflected in the prior CIP?</t>
    </r>
    <r>
      <rPr>
        <sz val="12"/>
        <rFont val="Arial"/>
        <family val="2"/>
      </rPr>
      <t xml:space="preserve">  No</t>
    </r>
  </si>
  <si>
    <r>
      <t xml:space="preserve">1. Description of Project: </t>
    </r>
    <r>
      <rPr>
        <sz val="12"/>
        <rFont val="Arial"/>
        <family val="2"/>
      </rPr>
      <t>Parks &amp; Recreation Office Improvements</t>
    </r>
  </si>
  <si>
    <r>
      <t>and briefly explain why the changes have been made:</t>
    </r>
    <r>
      <rPr>
        <sz val="12"/>
        <rFont val="Arial"/>
        <family val="2"/>
      </rPr>
      <t xml:space="preserve"> cost </t>
    </r>
    <r>
      <rPr>
        <u/>
        <sz val="12"/>
        <rFont val="Arial"/>
        <family val="2"/>
      </rPr>
      <t xml:space="preserve">   </t>
    </r>
    <r>
      <rPr>
        <sz val="12"/>
        <rFont val="Arial"/>
        <family val="2"/>
      </rPr>
      <t xml:space="preserve">; year </t>
    </r>
    <r>
      <rPr>
        <u/>
        <sz val="12"/>
        <rFont val="Arial"/>
        <family val="2"/>
      </rPr>
      <t xml:space="preserve">  </t>
    </r>
    <r>
      <rPr>
        <sz val="12"/>
        <rFont val="Arial"/>
        <family val="2"/>
      </rPr>
      <t>; scope _</t>
    </r>
    <r>
      <rPr>
        <sz val="12"/>
        <rFont val="Arial"/>
        <family val="2"/>
      </rPr>
      <t>_; none  __</t>
    </r>
  </si>
  <si>
    <r>
      <t>Explanation:</t>
    </r>
    <r>
      <rPr>
        <sz val="12"/>
        <rFont val="Arial"/>
        <family val="2"/>
      </rPr>
      <t xml:space="preserve"> Improvements to the Parks &amp; Recreation Department Office at Wasserman Park: Creating ADA Access to the building and replacement of the roof.</t>
    </r>
  </si>
  <si>
    <r>
      <t xml:space="preserve">3. Expected Useful Life: </t>
    </r>
    <r>
      <rPr>
        <sz val="12"/>
        <rFont val="Arial"/>
        <family val="2"/>
      </rPr>
      <t>20  years</t>
    </r>
  </si>
  <si>
    <t>1. Description of Project: Wasserman Park Cabin Roof Replacements</t>
  </si>
  <si>
    <r>
      <t xml:space="preserve">1. Description of Project: </t>
    </r>
    <r>
      <rPr>
        <sz val="12"/>
        <rFont val="Arial"/>
        <family val="2"/>
      </rPr>
      <t>Athletic Field Development: Greenfield Farms, Pearson Road</t>
    </r>
  </si>
  <si>
    <r>
      <t>Explanation:</t>
    </r>
    <r>
      <rPr>
        <sz val="12"/>
        <rFont val="Arial"/>
        <family val="2"/>
      </rPr>
      <t>Development of two athletic fields on the Greenfield Farms site on Pearson Road</t>
    </r>
  </si>
  <si>
    <r>
      <t xml:space="preserve">3. Expected Useful Life: </t>
    </r>
    <r>
      <rPr>
        <sz val="12"/>
        <rFont val="Arial"/>
        <family val="2"/>
      </rPr>
      <t>30 years</t>
    </r>
  </si>
  <si>
    <t>Gail Road between Nora and Joey Drainage Improvements</t>
  </si>
  <si>
    <t>Merrimack River Boat Ramp Access Improvement</t>
  </si>
  <si>
    <t>Seaverns Bridge Canoe Launch Ramp - Slope Stabilization</t>
  </si>
  <si>
    <t>Project: Drainage Improvements Gail Road between Joey Road to Nora Road</t>
  </si>
  <si>
    <t>Project same as reflected in prior CIP?  Yes:   No: X</t>
  </si>
  <si>
    <r>
      <t>Explanation and Need:</t>
    </r>
    <r>
      <rPr>
        <sz val="12"/>
        <rFont val="Times New Roman"/>
        <family val="1"/>
      </rPr>
      <t xml:space="preserve">  Replace the existing drainage system that is failing per video inspection</t>
    </r>
  </si>
  <si>
    <t xml:space="preserve">  Equipment/Paving</t>
  </si>
  <si>
    <t>Project: Woodland Drive Phase II Drainage Improvements</t>
  </si>
  <si>
    <t xml:space="preserve">Project: Sidewalk Construction: </t>
  </si>
  <si>
    <t/>
  </si>
  <si>
    <t>Project: WW TREATMENT PLANT SAWDUST STORAGE BUILDING</t>
  </si>
  <si>
    <r>
      <t>Explanation and Need:</t>
    </r>
    <r>
      <rPr>
        <sz val="12"/>
        <rFont val="Times New Roman"/>
        <family val="1"/>
      </rPr>
      <t xml:space="preserve"> To replace an existing  building that is in need of repair</t>
    </r>
  </si>
  <si>
    <r>
      <t>Explanation and Need:</t>
    </r>
    <r>
      <rPr>
        <sz val="12"/>
        <rFont val="Times New Roman"/>
        <family val="1"/>
      </rPr>
      <t xml:space="preserve"> The station was built in 1982.  The life expectancy of the pump station is 20-30 years.  The station is now 37 years old and all the components have begun to fail.   Remove and replace pumps, controls, and alarm system.  In addition, the flume would be relocated.  </t>
    </r>
  </si>
  <si>
    <t>Estimated Cost</t>
  </si>
  <si>
    <r>
      <t>Explanation and Need:</t>
    </r>
    <r>
      <rPr>
        <sz val="12"/>
        <rFont val="Times New Roman"/>
        <family val="1"/>
      </rPr>
      <t xml:space="preserve"> The station was built in early 1990's.  The life expectancy of the pump station is 20-30 years.  The station is now 29 years old and all the components have begun to fail.   Remove and replace pumps, controls, generator, and alarm system. Pour a new concrete pad for the foundation for the generator. </t>
    </r>
  </si>
  <si>
    <t xml:space="preserve">   Town of Bedford </t>
  </si>
  <si>
    <r>
      <t>Explanation and Need:</t>
    </r>
    <r>
      <rPr>
        <sz val="12"/>
        <rFont val="Times New Roman"/>
        <family val="1"/>
      </rPr>
      <t xml:space="preserve"> The station was built in early 1990's.  The life expectancy of the pump station is 20-30 years.  The station is now 29 years old and all the components have begun to fail.   Remove and replace pumps, controls, and alarm system. </t>
    </r>
  </si>
  <si>
    <t>Project: Nutrient Removal Design Project</t>
  </si>
  <si>
    <r>
      <t xml:space="preserve">Explanation and Need:  </t>
    </r>
    <r>
      <rPr>
        <sz val="12"/>
        <rFont val="Times New Roman"/>
        <family val="1"/>
      </rPr>
      <t xml:space="preserve">EPA has recently imposed nitrogen and lower phosphorous limits to municpal wastewater treatment facilities which discharge to the Merrimack River.  In addition, NHDES is currently, reviewing their nutrient load alternatives for establishing nutrient limits in WWTF discharge permits that do not use the 7Q10 low flow. Based on discussions both a nitrogen and lower phosphorus limit may be imposed in the future. The cost is a place holder for the next NPDES permit cycle.  A design project may be required. 
</t>
    </r>
  </si>
  <si>
    <t xml:space="preserve">Pennichick Square Pump Station </t>
  </si>
  <si>
    <t xml:space="preserve">Pearson Road Pump Station - Merrimack Contribution </t>
  </si>
  <si>
    <t xml:space="preserve">Heron Cove Pump Station </t>
  </si>
  <si>
    <t>Nutrient Removal (Placeholder)</t>
  </si>
  <si>
    <t xml:space="preserve">Bedford Contribution </t>
  </si>
  <si>
    <r>
      <t xml:space="preserve">WWTF </t>
    </r>
    <r>
      <rPr>
        <b/>
        <sz val="10"/>
        <color rgb="FFFF00FF"/>
        <rFont val="Times New Roman"/>
        <family val="1"/>
      </rPr>
      <t>User Fees</t>
    </r>
    <r>
      <rPr>
        <b/>
        <sz val="10"/>
        <color indexed="19"/>
        <rFont val="Times New Roman"/>
        <family val="1"/>
      </rPr>
      <t>/Bonds</t>
    </r>
  </si>
  <si>
    <t>Fire/police</t>
  </si>
  <si>
    <t xml:space="preserve">Project: Upgrade Heron Cove Pump Station </t>
  </si>
  <si>
    <t>Sidewalks</t>
  </si>
  <si>
    <t xml:space="preserve">Project: Ugrade Pennichuck Square Pump Station </t>
  </si>
  <si>
    <t xml:space="preserve">Project: Ugrade Pearson Road Pump Station </t>
  </si>
  <si>
    <t>Budget/Other</t>
  </si>
  <si>
    <t>Sewer Line Extensions (Mayflower Sewer Basins)</t>
  </si>
  <si>
    <t>Sewer Line Extensions (McQuestion Sewer Basins)</t>
  </si>
  <si>
    <r>
      <t>Budget/</t>
    </r>
    <r>
      <rPr>
        <b/>
        <sz val="10"/>
        <color rgb="FF0000FF"/>
        <rFont val="Times New Roman"/>
        <family val="1"/>
      </rPr>
      <t>Road Infrastructure CRF</t>
    </r>
  </si>
  <si>
    <t xml:space="preserve">Land Bank CRF </t>
  </si>
  <si>
    <t>South Fire Station ($650,000)</t>
  </si>
  <si>
    <t>* in conjunction with TAP Grant (Souhegan River Trail )</t>
  </si>
  <si>
    <t>Woodland Drive Area Drainage Improvements (Deerwood, Birchwood, Pinetree, Hartwood, &amp; Timber) {$2,250,000}</t>
  </si>
  <si>
    <t>2026-27</t>
  </si>
  <si>
    <t xml:space="preserve">   2026-27</t>
  </si>
  <si>
    <t>Burt Street Pump Station</t>
  </si>
  <si>
    <t>Telemetry Project (Pump Station Communications)</t>
  </si>
  <si>
    <t>SCADA Upgrade</t>
  </si>
  <si>
    <t>Bridge Replacement - US 3 (DW Highway)/Baboosic Brook  ($3,614,580)</t>
  </si>
  <si>
    <t>Paving - DW Highway (Greely Street to Bedford Road)</t>
  </si>
  <si>
    <t>Wire Road Intersection Improvements (TYP, FY2027) ($1,104,604)</t>
  </si>
  <si>
    <t>Sidewalk Improvements Plan (TAP Applications) *Pending award of grant</t>
  </si>
  <si>
    <t xml:space="preserve">   User Fees (Road Improvement Registration Fee) ($125K/YR)</t>
  </si>
  <si>
    <t>Schedule 3</t>
  </si>
  <si>
    <t>MINOR PROJECTS</t>
  </si>
  <si>
    <t xml:space="preserve">Year </t>
  </si>
  <si>
    <t>Replace SCH</t>
  </si>
  <si>
    <t xml:space="preserve">Model </t>
  </si>
  <si>
    <t>Vehicle Replacement Year</t>
  </si>
  <si>
    <t>Current Year</t>
  </si>
  <si>
    <t>YR 1</t>
  </si>
  <si>
    <t>YR 2</t>
  </si>
  <si>
    <t>YR 3</t>
  </si>
  <si>
    <t>YR 4</t>
  </si>
  <si>
    <t>YR 5</t>
  </si>
  <si>
    <t>YR 6</t>
  </si>
  <si>
    <t>YR 7</t>
  </si>
  <si>
    <t>YR 8</t>
  </si>
  <si>
    <t>YR 9</t>
  </si>
  <si>
    <t>YR 10</t>
  </si>
  <si>
    <t>2020/21</t>
  </si>
  <si>
    <t>2021/22</t>
  </si>
  <si>
    <t>2022/23</t>
  </si>
  <si>
    <t>2023/24</t>
  </si>
  <si>
    <t>2024/25</t>
  </si>
  <si>
    <t>2025/26</t>
  </si>
  <si>
    <t>2026/27</t>
  </si>
  <si>
    <t>2027/28</t>
  </si>
  <si>
    <t>2028/29</t>
  </si>
  <si>
    <t>2029/30</t>
  </si>
  <si>
    <t>2030/31</t>
  </si>
  <si>
    <t>Assessing</t>
  </si>
  <si>
    <t>Revaluation</t>
  </si>
  <si>
    <t>Revaluation CRF</t>
  </si>
  <si>
    <t>every 5 yrs</t>
  </si>
  <si>
    <t>Bld &amp; Grounds</t>
  </si>
  <si>
    <t>15-20 yrs</t>
  </si>
  <si>
    <t>450 4x4 w/ Dump Body, Plow</t>
  </si>
  <si>
    <t>2014/15</t>
  </si>
  <si>
    <t>HVAC (PD)</t>
  </si>
  <si>
    <t>N</t>
  </si>
  <si>
    <t>Sprinkler System Town Hall</t>
  </si>
  <si>
    <t>Reconstruct Parking Lots (Fire station) *(contingent on public safety complex)</t>
  </si>
  <si>
    <t>LED Lighting Upgrade ( Town Hall/ Abbie Griffen Park)</t>
  </si>
  <si>
    <t>Replace brick veneer siding (police) *(contingent on public safety complex)</t>
  </si>
  <si>
    <t>Town Hall Space Needs Study</t>
  </si>
  <si>
    <t>Reconstruct Parking Lots (Lower PD and Adult Community Center)</t>
  </si>
  <si>
    <t>Communications</t>
  </si>
  <si>
    <t>Communications Recorder</t>
  </si>
  <si>
    <t>Communication CRF</t>
  </si>
  <si>
    <t>Radio Base Stations</t>
  </si>
  <si>
    <t>Fire Dispatch, Station 1, Radio Base Stations</t>
  </si>
  <si>
    <t>2016/17</t>
  </si>
  <si>
    <t>Access Control / Facility Monitoring</t>
  </si>
  <si>
    <t>Backup console fire/police</t>
  </si>
  <si>
    <t>CAD/RMS Server replacement/Dispatch upgrade</t>
  </si>
  <si>
    <t>GIS Update &amp; Maintenance Program</t>
  </si>
  <si>
    <t>GIS CRF</t>
  </si>
  <si>
    <t>Highway</t>
  </si>
  <si>
    <t>12yr</t>
  </si>
  <si>
    <t>SUV H-1</t>
  </si>
  <si>
    <t>Highway Equip CRF</t>
  </si>
  <si>
    <t>Pickup Truck H-2</t>
  </si>
  <si>
    <t>11 yr</t>
  </si>
  <si>
    <t>3/4 T Pickup H-3</t>
  </si>
  <si>
    <t>12 yr</t>
  </si>
  <si>
    <t>3/4 T Pickup H-4</t>
  </si>
  <si>
    <t>2019/20</t>
  </si>
  <si>
    <t>10 yr</t>
  </si>
  <si>
    <t>3/4 T Pickup H-5</t>
  </si>
  <si>
    <t>3/4 T Pickup H-6</t>
  </si>
  <si>
    <t>2018/19</t>
  </si>
  <si>
    <t>1 Ton Dump H-7</t>
  </si>
  <si>
    <t>1 Ton Dump H-8</t>
  </si>
  <si>
    <t>1 Ton Dump H-9</t>
  </si>
  <si>
    <t>1 Ton Dump H-10</t>
  </si>
  <si>
    <t>1 Ton Dump H-11</t>
  </si>
  <si>
    <t>25 yr</t>
  </si>
  <si>
    <t>Grader H-12</t>
  </si>
  <si>
    <t>15 yr</t>
  </si>
  <si>
    <t>Backhoe/loader H-13</t>
  </si>
  <si>
    <t>Wood chipper H-15</t>
  </si>
  <si>
    <t>Loader H-16</t>
  </si>
  <si>
    <t>15yr</t>
  </si>
  <si>
    <t>Backhoe/loader H-17</t>
  </si>
  <si>
    <t>Bucket Truck H-18</t>
  </si>
  <si>
    <t>2017/18</t>
  </si>
  <si>
    <t>Catch Basin Cleaner H-19</t>
  </si>
  <si>
    <t>6 Wheel Dump H-20</t>
  </si>
  <si>
    <t>6 Wheel Dump H-21</t>
  </si>
  <si>
    <t>6 Wheel Dump H-22</t>
  </si>
  <si>
    <t>6 Wheel Dump H-23</t>
  </si>
  <si>
    <t>6 Wheel Dump H-24</t>
  </si>
  <si>
    <t>6 Wheel Dump H-25</t>
  </si>
  <si>
    <t>6 Wheel Dump H-26</t>
  </si>
  <si>
    <t>6 Wheel Dump H-27</t>
  </si>
  <si>
    <t>6 Wheel Dump H-28</t>
  </si>
  <si>
    <t>6 Wheel Truck H-29</t>
  </si>
  <si>
    <t>6 Wheel Dump H-30</t>
  </si>
  <si>
    <t>6 Wheel Dump H-31</t>
  </si>
  <si>
    <t>10 Wheel Dump H-33</t>
  </si>
  <si>
    <t>6 Wheel Dump H-34</t>
  </si>
  <si>
    <t>6 Wheel Dump H-35</t>
  </si>
  <si>
    <t>20 yr</t>
  </si>
  <si>
    <t>John Deere Tractor H-41</t>
  </si>
  <si>
    <t>Kubota Tractor H-42</t>
  </si>
  <si>
    <t>Trackless Sidewalk Tractor H-43</t>
  </si>
  <si>
    <t>MV Sidewalk tractor H-44</t>
  </si>
  <si>
    <t>18 yr</t>
  </si>
  <si>
    <t>Message Board - M#7</t>
  </si>
  <si>
    <t>Message Board - M#11</t>
  </si>
  <si>
    <t>Trailer Landscape MN-054</t>
  </si>
  <si>
    <t>2012/13</t>
  </si>
  <si>
    <t>Trailer, Roller MN-031</t>
  </si>
  <si>
    <t>2005/06</t>
  </si>
  <si>
    <t>Trailer Landscape MN-053</t>
  </si>
  <si>
    <t>Trailer, Brine MN-080</t>
  </si>
  <si>
    <t>Trailer - Black MN-143</t>
  </si>
  <si>
    <t>Utility MV Sidewalk Tractor H-44</t>
  </si>
  <si>
    <t>Drainage Trailer MN-255</t>
  </si>
  <si>
    <t>Backhoe/Loader H-17</t>
  </si>
  <si>
    <t>1 Ton Utility Truck, M-1</t>
  </si>
  <si>
    <t>Trailer - Black MN-122</t>
  </si>
  <si>
    <t>Roller, Steel Drum</t>
  </si>
  <si>
    <t>2035/36</t>
  </si>
  <si>
    <t>Hudson Trailer MN-063</t>
  </si>
  <si>
    <t>2040/41</t>
  </si>
  <si>
    <t>Message Board</t>
  </si>
  <si>
    <t>Athletic Field Groomer</t>
  </si>
  <si>
    <t>2043/44</t>
  </si>
  <si>
    <t>9 yr</t>
  </si>
  <si>
    <t>Mower, Exmark Master 166</t>
  </si>
  <si>
    <t>Mower, Exmark Master 175</t>
  </si>
  <si>
    <t>2013/14</t>
  </si>
  <si>
    <t>Mower, Exmark Master 176</t>
  </si>
  <si>
    <t>Mower, Exmark Master 148</t>
  </si>
  <si>
    <t>Mower, Exmark Master 167</t>
  </si>
  <si>
    <t>Cement Mixer</t>
  </si>
  <si>
    <t>30</t>
  </si>
  <si>
    <t>Calcium Tank (Liquid)</t>
  </si>
  <si>
    <t>Parks and Recreation</t>
  </si>
  <si>
    <t>F-150</t>
  </si>
  <si>
    <t>2015/16</t>
  </si>
  <si>
    <t>Pond Dredging</t>
  </si>
  <si>
    <t>Netting Twardosky Field</t>
  </si>
  <si>
    <t>Athelitic Field CRF</t>
  </si>
  <si>
    <t>Dock Replacement</t>
  </si>
  <si>
    <t>Reconstruct Parking Lot (MYA)</t>
  </si>
  <si>
    <t>Tennis Court resurfacing - Wasserman</t>
  </si>
  <si>
    <t>Martel Field lighting</t>
  </si>
  <si>
    <t>Atheletic Field CRF</t>
  </si>
  <si>
    <t>Wasserman park Cabin Demolition (1/2, 5/6 &amp; 9/10)</t>
  </si>
  <si>
    <t>Parks &amp; Recreation Office Improvements &amp; ada ramp</t>
  </si>
  <si>
    <t>Wasserman Park Cabin Roof Replacements (Cabins 3/4, 12 &amp; Boathouse)</t>
  </si>
  <si>
    <t>Function Hall basement Retro fit</t>
  </si>
  <si>
    <t>Yearly</t>
  </si>
  <si>
    <t>Watson Park Lights</t>
  </si>
  <si>
    <t>Police</t>
  </si>
  <si>
    <t>Var</t>
  </si>
  <si>
    <t>Patrol Vehicles</t>
  </si>
  <si>
    <t>5 year</t>
  </si>
  <si>
    <t>Special Response Team Body Armor Replacement (10 team members)</t>
  </si>
  <si>
    <t>Motorcyle</t>
  </si>
  <si>
    <t>Administrative Vehicle</t>
  </si>
  <si>
    <t>Crime Scene vehicle replacement</t>
  </si>
  <si>
    <t>every 10 yrs</t>
  </si>
  <si>
    <t xml:space="preserve">Animal Control Vehicle </t>
  </si>
  <si>
    <t>2008/09</t>
  </si>
  <si>
    <t>Solid Waste Disposal</t>
  </si>
  <si>
    <t>10  yr</t>
  </si>
  <si>
    <t>100 CY Trailer, live floor T1</t>
  </si>
  <si>
    <t>Solid Waste CRF</t>
  </si>
  <si>
    <t>90 CY End Dump T2</t>
  </si>
  <si>
    <t>100 CY Trailer, live floor T3</t>
  </si>
  <si>
    <t>100 CY Trailer, live floor T4</t>
  </si>
  <si>
    <t>Truck Cab &amp; Chassis - International Tractor L6</t>
  </si>
  <si>
    <t>Truck Cab &amp; Chassis - International Tractor L7</t>
  </si>
  <si>
    <t>Fork Lift L11</t>
  </si>
  <si>
    <t>Transfer Station Loader L4</t>
  </si>
  <si>
    <t>Transfer Station Loader L5</t>
  </si>
  <si>
    <t>Skid Steer Loader L9</t>
  </si>
  <si>
    <t>Skid Steer Loader L10</t>
  </si>
  <si>
    <t>Pickup Truck w/ Plow L1</t>
  </si>
  <si>
    <t>Pickup Truck w/ Plow L15</t>
  </si>
  <si>
    <t>Technology</t>
  </si>
  <si>
    <t>Licenses/ equipment upgrade</t>
  </si>
  <si>
    <t>Computer CRF</t>
  </si>
  <si>
    <t>Town Clerk/Tax Collector</t>
  </si>
  <si>
    <t>Computer Equipment</t>
  </si>
  <si>
    <t>Wastewater Treatment</t>
  </si>
  <si>
    <t>ongoing</t>
  </si>
  <si>
    <t xml:space="preserve">Manhole/Sewer Rehabilitation </t>
  </si>
  <si>
    <t xml:space="preserve">User Fees </t>
  </si>
  <si>
    <t>CCTV Camera Equipment for Sewer System</t>
  </si>
  <si>
    <t>8</t>
  </si>
  <si>
    <t>Bobcat Skid Steer Loaders-compost facility</t>
  </si>
  <si>
    <t>Bobcat Toolcat, trailer and accessories-X Country Sewer Maintenance</t>
  </si>
  <si>
    <t>20</t>
  </si>
  <si>
    <t>Compost Screener</t>
  </si>
  <si>
    <t>Sewer Vacuum Truck - International 7400</t>
  </si>
  <si>
    <t>Ford Explorer -Sewer Inspector</t>
  </si>
  <si>
    <t>10</t>
  </si>
  <si>
    <t>Toolcat (Bobcat) - Used by Collection Systems to maintain easements</t>
  </si>
  <si>
    <t>User Fees</t>
  </si>
  <si>
    <t>Ford Explorer -Pretreatment Manager</t>
  </si>
  <si>
    <t>Loader C-1-compost facility (Bought used 2014 in 2018)</t>
  </si>
  <si>
    <t>Loader C-2-compost facility (Bought Used 2015 in 2018)</t>
  </si>
  <si>
    <t>Cat 938 loader C-3-compost facility</t>
  </si>
  <si>
    <r>
      <t xml:space="preserve">Ford Focus Assistant DPW - </t>
    </r>
    <r>
      <rPr>
        <b/>
        <sz val="10"/>
        <color rgb="FFFF0000"/>
        <rFont val="Times New Roman"/>
        <family val="1"/>
      </rPr>
      <t>considerable rot on body and frame.  Will need to be replaced sooner</t>
    </r>
  </si>
  <si>
    <t>Ford F-150 4X4- Maintenance</t>
  </si>
  <si>
    <t xml:space="preserve">Kenworth T-800 Roll Off truck-sludge hauling </t>
  </si>
  <si>
    <t>2031/32</t>
  </si>
  <si>
    <t>Ford F-250 4X4 Maintenance/plow vehicle</t>
  </si>
  <si>
    <t xml:space="preserve"> Chevrolet 350 Cut Away (Camera) Van</t>
  </si>
  <si>
    <t>Husquvarna Zero Turn riding mower</t>
  </si>
  <si>
    <t>User Fees - budget</t>
  </si>
  <si>
    <t>13</t>
  </si>
  <si>
    <t>Exmark walk behind mower</t>
  </si>
  <si>
    <t>Golf-cart E-260 (Bought Used 2017 in 2020)</t>
  </si>
  <si>
    <t xml:space="preserve">User Fees - budget </t>
  </si>
  <si>
    <t>Golf-cart E-261 (Bought Used 2017 in 2020)</t>
  </si>
  <si>
    <t>15</t>
  </si>
  <si>
    <r>
      <t>Ingersol Rand Compressor (Trailer mounted) -</t>
    </r>
    <r>
      <rPr>
        <b/>
        <sz val="10"/>
        <color rgb="FFFF0000"/>
        <rFont val="Times New Roman"/>
        <family val="1"/>
      </rPr>
      <t xml:space="preserve"> will not replace.  Based on use will either rent a compressor or borrow a compressor from highway. </t>
    </r>
  </si>
  <si>
    <t>Genie Lift (55 feet)</t>
  </si>
  <si>
    <t>Ford F-150 4x4 Pick-up (Maintenance)</t>
  </si>
  <si>
    <t>Ford F-250 4X4 Pick-up w/plow (Operations/Collections)</t>
  </si>
  <si>
    <t>Caterpillar 910 Loader</t>
  </si>
  <si>
    <t>Update Sewer Rate Study - Wright Pierce</t>
  </si>
  <si>
    <t xml:space="preserve">Kenworth Truck to transport roll-offs with sludge to compost.   Will also be used to transport dewater screenings from the new screening facility. </t>
  </si>
  <si>
    <t xml:space="preserve">Chevy Van - Collection System Camera Van </t>
  </si>
  <si>
    <t>International Crane Truck</t>
  </si>
  <si>
    <t>Collection Systems Manager Ford 25 Truck (with plow, strobe lights, backrack) - replacement 2035 $40,000</t>
  </si>
  <si>
    <t>5-yr program</t>
  </si>
  <si>
    <t xml:space="preserve">Sewer System Assesment Program - Added a year </t>
  </si>
  <si>
    <t>Cable Television</t>
  </si>
  <si>
    <t>Cablecast and Local Head End Equipment</t>
  </si>
  <si>
    <t>Franchise Fees</t>
  </si>
  <si>
    <t>Town Hall Matthew Thornton Room Equipment</t>
  </si>
  <si>
    <t>Town Hall Memorial Conference Room Equipment</t>
  </si>
  <si>
    <t>Software</t>
  </si>
  <si>
    <t>Remote Equipment / Mobile Studio</t>
  </si>
  <si>
    <t>Public Access Studio Lighting</t>
  </si>
  <si>
    <t>Public Access Studio Equipment</t>
  </si>
  <si>
    <t>Public Access Editing Systems</t>
  </si>
  <si>
    <t>Media Staff Hardware</t>
  </si>
  <si>
    <t>Public Access Cameras and Audio Equipment</t>
  </si>
  <si>
    <t>Total CATV FUND</t>
  </si>
  <si>
    <t>Cap Reserve</t>
  </si>
  <si>
    <t>User Fees/Bonds</t>
  </si>
  <si>
    <t>User Fees WWTF</t>
  </si>
  <si>
    <t>Cable Franchise Fees</t>
  </si>
  <si>
    <t>Project: Library HVAC System</t>
  </si>
  <si>
    <r>
      <t>Explanation and Need:</t>
    </r>
    <r>
      <rPr>
        <sz val="12"/>
        <rFont val="Times New Roman"/>
        <family val="1"/>
      </rPr>
      <t xml:space="preserve"> Upgrade of HVAC system to improve air exchange </t>
    </r>
  </si>
  <si>
    <t xml:space="preserve"> in light of COVID-19 concerns regarding airborne particles.</t>
  </si>
  <si>
    <t>We've previously submitted a replacement of the HVAC system in conjunction</t>
  </si>
  <si>
    <t>with a building renovation but this project has become more urgent.</t>
  </si>
  <si>
    <t>Project: Library Sprinklers</t>
  </si>
  <si>
    <r>
      <t>Explanation and Need:</t>
    </r>
    <r>
      <rPr>
        <sz val="12"/>
        <rFont val="Times New Roman"/>
        <family val="1"/>
      </rPr>
      <t xml:space="preserve"> replacement of sprinkler system.</t>
    </r>
  </si>
  <si>
    <t>This project had been submitted on an earlier CIP but didn't show up on the 19-20 one</t>
  </si>
  <si>
    <t xml:space="preserve">so we are resubmitting. </t>
  </si>
  <si>
    <t xml:space="preserve">Project: Library Carpet </t>
  </si>
  <si>
    <r>
      <t>Explanation and Need:</t>
    </r>
    <r>
      <rPr>
        <sz val="12"/>
        <rFont val="Times New Roman"/>
        <family val="1"/>
      </rPr>
      <t xml:space="preserve"> replacement of library carpet</t>
    </r>
  </si>
  <si>
    <t xml:space="preserve">Carpet is starting to break down when being professionally cleaned. </t>
  </si>
  <si>
    <t>Carpet Replacement</t>
  </si>
  <si>
    <t>Library CRF</t>
  </si>
  <si>
    <t>Body Camera</t>
  </si>
  <si>
    <t>Project: Body Worn Cameras for Police Department</t>
  </si>
  <si>
    <r>
      <t>Explanation and Need:</t>
    </r>
    <r>
      <rPr>
        <sz val="12"/>
        <rFont val="Times New Roman"/>
        <family val="1"/>
      </rPr>
      <t xml:space="preserve"> Governor Sunnunu approved all of the NH Commission on</t>
    </r>
  </si>
  <si>
    <t xml:space="preserve"> Law Enforcement Accountability, Community, and Transparency. One </t>
  </si>
  <si>
    <t xml:space="preserve">recommendation was to encourage all law enforcement agencies to use body </t>
  </si>
  <si>
    <t>and/or dash cameras (C. 6 on final report).</t>
  </si>
  <si>
    <t xml:space="preserve">This proposal is to purchase 45 body worn cameras and associated items for </t>
  </si>
  <si>
    <t>11 cruisers. All sworn officers would be issued their own camera. This proposal</t>
  </si>
  <si>
    <t xml:space="preserve">is for five years of service agreement. </t>
  </si>
  <si>
    <t>45 body worn cameras and associated equipment for 11 cruisers</t>
  </si>
  <si>
    <t>EOL</t>
  </si>
  <si>
    <t>Building Upgrade to Reeds Ferry  (Station 3)</t>
  </si>
  <si>
    <t>Shed Harris Fund</t>
  </si>
  <si>
    <t>100k (miles)</t>
  </si>
  <si>
    <t>Ambulance 233</t>
  </si>
  <si>
    <t>Ambulance CRF</t>
  </si>
  <si>
    <t>Ambulance 231</t>
  </si>
  <si>
    <t>Ambulance 234</t>
  </si>
  <si>
    <t>Cardiac Defibrillator/Monitor/Transmitter</t>
  </si>
  <si>
    <t>Automatic Rescue CPR Devices</t>
  </si>
  <si>
    <t>10 yrs First Due</t>
  </si>
  <si>
    <t>Fire Equip CRF</t>
  </si>
  <si>
    <t>20 yr EOL Review</t>
  </si>
  <si>
    <t xml:space="preserve">25 yr. </t>
  </si>
  <si>
    <t xml:space="preserve">Fire </t>
  </si>
  <si>
    <t>Fire Command Vehicle</t>
  </si>
  <si>
    <t>Equipment Trailer</t>
  </si>
  <si>
    <t>Fire Suppression Hose</t>
  </si>
  <si>
    <t>Portable Radios</t>
  </si>
  <si>
    <t>Traffic Pre-emption CRF</t>
  </si>
  <si>
    <t>Pumper E-1</t>
  </si>
  <si>
    <t>Pumper E-2</t>
  </si>
  <si>
    <t>Pumper E-3</t>
  </si>
  <si>
    <t>Pumper E-4</t>
  </si>
  <si>
    <t>Tower Ladder (Bond or Lease)</t>
  </si>
  <si>
    <t>Heavy Rescue</t>
  </si>
  <si>
    <t>Computer Upgrade/ Replacement</t>
  </si>
  <si>
    <t>Rescue/Forestry UTV</t>
  </si>
  <si>
    <t>Boat, Portable Inflatable</t>
  </si>
  <si>
    <t>162 SD SC Chassis Utility</t>
  </si>
  <si>
    <t>Special ops. Trailer</t>
  </si>
  <si>
    <t>Hazmat Trailer</t>
  </si>
  <si>
    <t>SCBA Filling System</t>
  </si>
  <si>
    <t>Toxic Gas Meters</t>
  </si>
  <si>
    <t>Thermal Imaging Cameras</t>
  </si>
  <si>
    <t>Large Diameter Hose</t>
  </si>
  <si>
    <t>Opticom repair/replacement</t>
  </si>
  <si>
    <t xml:space="preserve">Extrication Tools </t>
  </si>
  <si>
    <t>Utility Truck Plow</t>
  </si>
  <si>
    <t>Emergency Management Training Grounds</t>
  </si>
  <si>
    <t>Turn out gear  (5 x $3,000)</t>
  </si>
  <si>
    <t>BOND</t>
  </si>
  <si>
    <t xml:space="preserve">  2025-26</t>
  </si>
  <si>
    <t xml:space="preserve">  2024-25</t>
  </si>
  <si>
    <t xml:space="preserve">  2023-24</t>
  </si>
  <si>
    <t xml:space="preserve">  2022-23</t>
  </si>
  <si>
    <t xml:space="preserve">  2021-22</t>
  </si>
  <si>
    <r>
      <rPr>
        <b/>
        <sz val="12"/>
        <rFont val="Arial"/>
        <family val="2"/>
      </rPr>
      <t>4. Explanation of Need:</t>
    </r>
    <r>
      <rPr>
        <sz val="12"/>
        <rFont val="Arial"/>
        <family val="2"/>
      </rPr>
      <t xml:space="preserve"> We are looking to replace the existing waterfront docks on Lake Naticook in Wasserman Park. We have seen over the last several years, a significant increase in the amount of maintenance that is required to be performed on these docks to keep them safe for people to use. 
The docks have a wooden and foam sub-structure and live in the water year round. On an almost weekly basis, our maintenance staff is trying to patch various sections of the docks.  Most docks of this nature average between 25 - 30 years before needing to be replaced and next year would represent their 29th year of operation.
To replace these docks with modern versions in the exact same "H" configuration that we currently have, costs an estimated $42,000. In last year’s 5 year CIP plan; we were looking at reducing the overall size of the dock by cutting it in half and going with a “reverse L configuration”.  The estimated replacement cost for that configuration at that time was $20,200. We have received a revised estimate from the Dock manufacturer of $22,961 for that option. However, we have received some concern from beach visitors about the significant reduction in size of the dock. The manufacturer also gave us another option to consider, which we actually like better and is a better fit for the future needs of the Park. Instead of a “reverse L configuration”, we are looking at essentially eliminating just the center section of the “H” dock. The 2 ends would just 60 feet out into the lake and would be anchored into the lake bed with posts at the end of the dock for stability. This option is a little bit more money, but provides better visibility for the lifeguards and also provides for the potential for future improvements we might make to the waterfront as we continue to work to create handicap access to the lake.  The estimated cost of this option is $26,400. Each arm of the dock would be 50 feet long and 5 feet wide with a 10 foot long x 40" accessible ramp from the shoreline. These docks would be made of modern materials and would be expected to last another 30 years. 
</t>
    </r>
  </si>
  <si>
    <r>
      <t>Explanation:</t>
    </r>
    <r>
      <rPr>
        <sz val="12"/>
        <rFont val="Arial"/>
        <family val="2"/>
      </rPr>
      <t>The existing waterfront docks at Wasserman Park have been in use since 1992 are are nearing the end of their natural life span.</t>
    </r>
  </si>
  <si>
    <r>
      <t>and briefly explain why the changes have been made:</t>
    </r>
    <r>
      <rPr>
        <sz val="12"/>
        <rFont val="Arial"/>
        <family val="2"/>
      </rPr>
      <t xml:space="preserve"> cost </t>
    </r>
    <r>
      <rPr>
        <u/>
        <sz val="12"/>
        <rFont val="Arial"/>
        <family val="2"/>
      </rPr>
      <t xml:space="preserve">X   </t>
    </r>
    <r>
      <rPr>
        <sz val="12"/>
        <rFont val="Arial"/>
        <family val="2"/>
      </rPr>
      <t xml:space="preserve">; year </t>
    </r>
    <r>
      <rPr>
        <u/>
        <sz val="12"/>
        <rFont val="Arial"/>
        <family val="2"/>
      </rPr>
      <t xml:space="preserve">  </t>
    </r>
    <r>
      <rPr>
        <sz val="12"/>
        <rFont val="Arial"/>
        <family val="2"/>
      </rPr>
      <t>; scope _</t>
    </r>
    <r>
      <rPr>
        <sz val="12"/>
        <rFont val="Arial"/>
        <family val="2"/>
      </rPr>
      <t>_; none  __</t>
    </r>
  </si>
  <si>
    <r>
      <t>2a. Was this same project reflected in the prior CIP?</t>
    </r>
    <r>
      <rPr>
        <sz val="12"/>
        <rFont val="Arial"/>
        <family val="2"/>
      </rPr>
      <t xml:space="preserve">  Yes</t>
    </r>
  </si>
  <si>
    <r>
      <t xml:space="preserve">1. Description of Project: </t>
    </r>
    <r>
      <rPr>
        <sz val="12"/>
        <rFont val="Arial"/>
        <family val="2"/>
      </rPr>
      <t>Wasserman Park Dock Replacement</t>
    </r>
  </si>
  <si>
    <r>
      <t xml:space="preserve">4. Explanation of Need: </t>
    </r>
    <r>
      <rPr>
        <sz val="12"/>
        <rFont val="Arial"/>
        <family val="2"/>
      </rPr>
      <t xml:space="preserve">The Parks &amp; Recreation office is in pretty good shape overall and serves its intended purpose; however we have two current issues that we need to address. The first issue is that the building is not currently ADA accessible and since it is our Full Time Year Round office and a public building; it really should be. We had initially looked it completing this portion of the project 5 years ago, but it had to be put on the backburner until we could address more urgent needs in Wasserman Park. We are estimating the cost of an ADA Ramp at $10,000 since the cost of wood has increased so much within the last 6 months and don't  know if those prices will drop by next year. The second issue that this building faces is that it is in need of a new roof. We had all of the building roofs in Wasserman Park evaluated last year and the roof on this building is due within the next year to be completed. The estimated cost that we received from the contractor for a new roof was $4,800. This total cost of both projects; which address two critical needs of a Town Building have a cost of $14,800.
</t>
    </r>
  </si>
  <si>
    <r>
      <t>and briefly explain why the changes have been made:</t>
    </r>
    <r>
      <rPr>
        <sz val="12"/>
        <rFont val="Arial"/>
        <family val="2"/>
      </rPr>
      <t xml:space="preserve"> cost </t>
    </r>
    <r>
      <rPr>
        <u/>
        <sz val="12"/>
        <rFont val="Arial"/>
        <family val="2"/>
      </rPr>
      <t xml:space="preserve">X   </t>
    </r>
    <r>
      <rPr>
        <sz val="12"/>
        <rFont val="Arial"/>
        <family val="2"/>
      </rPr>
      <t xml:space="preserve">; year </t>
    </r>
    <r>
      <rPr>
        <u/>
        <sz val="12"/>
        <rFont val="Arial"/>
        <family val="2"/>
      </rPr>
      <t xml:space="preserve">  </t>
    </r>
    <r>
      <rPr>
        <sz val="12"/>
        <rFont val="Arial"/>
        <family val="2"/>
      </rPr>
      <t>; scope _X_; none  __</t>
    </r>
  </si>
  <si>
    <t xml:space="preserve">4. Explanation of Need: We are looking to install an irrigation system onto the Football Practice field at Wasserman Park. This particular field is only used by MYA Football, but has 100 + people per night using the field from August - November. There is no irrigation here and due to the nature of football, the field is more dirt than grass for most of the season. It has gotten to the point where the MYA is running a hose from the Function Hall all the way out to the field (over 1000 feet) to try and water down the field before practice. The Town has also had the Fire Department bring a pump truck out to water down the field to try and cut down on the dust but the effects are limited. As the kids are playing there is just a giant cloud of dust across the field which make it a health hazard for the players and coaches. Unfortunately due to our field shortages in Town, there is no other alternative field location to move football too.  We are looking to install an irrigation system so that the grass grows better and eliminates the issue. Based on discussions with other NH Communities who have done similar projects, we are estimating a cost of $60,000 to install irrigation on this area. </t>
  </si>
  <si>
    <r>
      <t>Explanation:</t>
    </r>
    <r>
      <rPr>
        <sz val="12"/>
        <rFont val="Arial"/>
        <family val="2"/>
      </rPr>
      <t xml:space="preserve">We are looking to install an irrigation system onto the Football Practice field at Wasserman Park. </t>
    </r>
  </si>
  <si>
    <r>
      <t xml:space="preserve">1. Description of Project: </t>
    </r>
    <r>
      <rPr>
        <sz val="12"/>
        <rFont val="Arial"/>
        <family val="2"/>
      </rPr>
      <t>Irrigation for Wasserman Park Football Field</t>
    </r>
  </si>
  <si>
    <r>
      <t xml:space="preserve">4. Explanation of Need: </t>
    </r>
    <r>
      <rPr>
        <sz val="12"/>
        <rFont val="Arial"/>
        <family val="2"/>
      </rPr>
      <t xml:space="preserve">In May 2019, we had a contractor evaluate all 19 building roofs within Wasserman Park.  Based upon that evaluation, we have 3 Cabins that will be due for a replacement in 2022 -2023. Those cabins are Cabin 12, Cabin 3/4 and the Boathouse. These three buildings are critical to the operation of the Summer Day Camp program and are used constantly during the summer months. </t>
    </r>
  </si>
  <si>
    <r>
      <t>Explanation:</t>
    </r>
    <r>
      <rPr>
        <sz val="12"/>
        <rFont val="Arial"/>
        <family val="2"/>
      </rPr>
      <t xml:space="preserve"> Replacement of 3 Cabin Roofs due to end of normal lifespan</t>
    </r>
  </si>
  <si>
    <r>
      <t xml:space="preserve">4. Explanation of Need: </t>
    </r>
    <r>
      <rPr>
        <sz val="12"/>
        <rFont val="Arial"/>
        <family val="2"/>
      </rPr>
      <t>Fishing on Naticook Lake is extremely popular and seems to grow each year, but one of the ongoing problems we experience at Wasserman Park is that fisherman like to go out and fish off the end of the swimming docks. There is signage prohibiting this but people ignore the signs. The issue is that we get lost fish hooks inside the swimming area, which people then step on. We are looking to create an entirely separate fishing dock away from swimming area to give fisherman a proper place to go.  The estimate for a 20 foot accessible dock from the shoreline is $8,500</t>
    </r>
  </si>
  <si>
    <r>
      <t>Explanation:</t>
    </r>
    <r>
      <rPr>
        <sz val="12"/>
        <rFont val="Arial"/>
        <family val="2"/>
      </rPr>
      <t>Purchase and installation of a Fishing Dock on Naticook Lake at Wasserman Park</t>
    </r>
  </si>
  <si>
    <r>
      <t xml:space="preserve">1. Description of Project: </t>
    </r>
    <r>
      <rPr>
        <sz val="12"/>
        <rFont val="Arial"/>
        <family val="2"/>
      </rPr>
      <t>Fishing Dock (Naticook Lake - Wasserman Park)</t>
    </r>
  </si>
  <si>
    <r>
      <t xml:space="preserve">3. Expected Useful Life: </t>
    </r>
    <r>
      <rPr>
        <sz val="12"/>
        <rFont val="Arial"/>
        <family val="2"/>
      </rPr>
      <t>50 years</t>
    </r>
  </si>
  <si>
    <t xml:space="preserve">4. Explanation of Need: The current field lights on Martel Softball Field are 20+ year old and 3 out of the last 4 years, we have had individual light fixtures keep breaking. Part of the challenge in repairing the lights is that the current poles are taller than the Town's bucket truck can reach and so when repairs are needed; the Town not only has to schedule the time with the electrician to come in but also has to coordinate that time to rent a taller bucket truck. This process often takes weeks to complete before the repairs can be made and teams are then playing with fewer lights creating a safety issue. The lights are nearing the end of their lifespan and so we are recommending replacing the lights with modern equivalents but which are more energy efficient. The second issue that we have with the existing light towers is that the lights are too short for Adult Softball to begin with. The current lights are on telephones which are 40 feet tall, but for Adult Softball; which plays on that field, the light towers should be 60 feet tall to provide proper lighting and visibility of the field. Last year, we had a athletic field lighting contractor give us an estimate on the cost to replace the lights and the poles and the estimate we received was $265,000. Martel Field is one of only 3 fields in Town which has lights on them to begin with and is the only adult softball field with lights. </t>
  </si>
  <si>
    <r>
      <t>Explanation:</t>
    </r>
    <r>
      <rPr>
        <sz val="12"/>
        <rFont val="Arial"/>
        <family val="2"/>
      </rPr>
      <t xml:space="preserve">We are looking to replace the field lights on Martel Field which are nearing the end of their natural lifespan. </t>
    </r>
  </si>
  <si>
    <r>
      <t xml:space="preserve">1. Description of Project: </t>
    </r>
    <r>
      <rPr>
        <sz val="12"/>
        <rFont val="Arial"/>
        <family val="2"/>
      </rPr>
      <t xml:space="preserve">Replacement of Martel Field Lights </t>
    </r>
  </si>
  <si>
    <r>
      <t>4. Explanation of Need:</t>
    </r>
    <r>
      <rPr>
        <sz val="12"/>
        <rFont val="Arial"/>
        <family val="2"/>
      </rPr>
      <t xml:space="preserve"> In 2016, we added a brand new heating system, windows, insulation and a permanent water line were added to the Function Hall building which allows the building to be used on a year round basis.  There is approximately 2500 square feet of unfinished space in the basement which has framing in place already for a series of smaller meeting or activity rooms.  Right now, we can only have one activity at a time taking place in the building because there is no way to segment off the rooms upstairs. 
We are looking to finish the basement space by adding flooring, sheet rock and paint on the walls and a drop ceiling which will in turn create four to six individual meeting/activity rooms, bathrooms and separate storage areas which can be secured. The basement already has plumbing installed and so we would also add in a restroom in the basement. The space also already has sprinklers, heating and electrical already installed.  In order to make the space ADA Accessible, we would also need to either add a ramp to the side of the Function Hall building running down the side of the building or by removing the front entrance staircase and installing a lift in that space. 
There are several benefits to finishing on the Function Hall basement. First, it gives us smaller meeting/activity rooms so that we could have multiple activities going on in the building at the same time. Secondly, unlike the individual cabins that are located throughout the park, the space can be used on a year round basis. We have 9 individual cabins throughout the park that can only be used for a few months of the year. These cabins are heavily used during the summer months for Recreation programs and are necessary for the Summer Camps operation, but they sit empty during the rest of the year. The main problem is that these rustic cabins are expensive to maintain.  We are currently spending several thousand per year trying to keep up with the maintenance of them.  If the basement of the function hall was finished space; then these cabins become less important to the summer programs and could eventually come down since we would have these newly finished rooms that can be used on a year round basis.  In the long run, it will save us money on maintenance costs while providing tremendous value.  Based on other projects that we have completed over the last few years, I am estimating a need of $70,000 to finish off the basement into usable space
</t>
    </r>
  </si>
  <si>
    <r>
      <t>Explanation:</t>
    </r>
    <r>
      <rPr>
        <sz val="12"/>
        <rFont val="Arial"/>
        <family val="2"/>
      </rPr>
      <t xml:space="preserve">  We are looking to restore the basement of the Function Hall at Wasserman Park. More than a decade ago; the basement flooded one winter and I'm told it wasn't noticed for awhile and as a result got moldy and had to be gutted. All that remains is the framing for all the original rooms. We have 2500 square of dead space that is heated that we would like to finish and turn basement into a group of smaller meeting and activty rooms. This project was initially listed for 2022 - 2023, but we feel we need more time to plan and other projects that have a greater urgency than this project and so we have pushed the project back to 2025 - 2026. </t>
    </r>
  </si>
  <si>
    <r>
      <t>and briefly explain why the changes have been made:</t>
    </r>
    <r>
      <rPr>
        <sz val="12"/>
        <rFont val="Arial"/>
        <family val="2"/>
      </rPr>
      <t xml:space="preserve"> cost </t>
    </r>
    <r>
      <rPr>
        <u/>
        <sz val="12"/>
        <rFont val="Arial"/>
        <family val="2"/>
      </rPr>
      <t>X</t>
    </r>
    <r>
      <rPr>
        <sz val="12"/>
        <rFont val="Arial"/>
        <family val="2"/>
      </rPr>
      <t xml:space="preserve"> </t>
    </r>
    <r>
      <rPr>
        <u/>
        <sz val="12"/>
        <rFont val="Arial"/>
        <family val="2"/>
      </rPr>
      <t xml:space="preserve"> </t>
    </r>
    <r>
      <rPr>
        <sz val="12"/>
        <rFont val="Arial"/>
        <family val="2"/>
      </rPr>
      <t>; year X ; scope __; none  _</t>
    </r>
  </si>
  <si>
    <r>
      <t>1. Description of Project:</t>
    </r>
    <r>
      <rPr>
        <sz val="12"/>
        <rFont val="Arial"/>
        <family val="2"/>
      </rPr>
      <t xml:space="preserve"> Function Hall Basement</t>
    </r>
  </si>
  <si>
    <t>Irrigation Wasserman Park</t>
  </si>
  <si>
    <r>
      <rPr>
        <sz val="9"/>
        <rFont val="Times New Roman"/>
        <family val="1"/>
      </rPr>
      <t>R</t>
    </r>
  </si>
  <si>
    <r>
      <rPr>
        <sz val="9"/>
        <rFont val="Arial"/>
        <family val="2"/>
      </rPr>
      <t>Franchise Fees</t>
    </r>
  </si>
  <si>
    <r>
      <rPr>
        <sz val="9"/>
        <rFont val="Times New Roman"/>
        <family val="1"/>
      </rPr>
      <t>A</t>
    </r>
  </si>
  <si>
    <t>Power Cot Project</t>
  </si>
  <si>
    <t>Pickup/Forestry 2</t>
  </si>
  <si>
    <t>Gator / Forestry Trailer</t>
  </si>
  <si>
    <t>Boat Rigid Hull/inflatable/equipment</t>
  </si>
  <si>
    <t>SCBA RIT cylinders 1 hour (10 x $1441)</t>
  </si>
  <si>
    <t>SCBA cylinders 30 minute (40 x $1085)</t>
  </si>
  <si>
    <t>SCBA Packs</t>
  </si>
  <si>
    <t>SABA Tech Rescue Bottles 10 min (10 x $585)</t>
  </si>
  <si>
    <t>Pumper E-5</t>
  </si>
  <si>
    <t>Campus WIFI - town hall</t>
  </si>
  <si>
    <t>Simulxast system for radios</t>
  </si>
  <si>
    <t xml:space="preserve">Project: Ugrade Burt Street Pump Station </t>
  </si>
  <si>
    <r>
      <t>Explanation and Need:</t>
    </r>
    <r>
      <rPr>
        <sz val="12"/>
        <rFont val="Times New Roman"/>
        <family val="1"/>
      </rPr>
      <t xml:space="preserve"> The station was built in the early 1980's.  The life expectancy of the pump station is 20 - 30 years.  The station is now 36 plus years old and all the components have begun to fail.   Upgrade wil include removing and replacing pumps, controls, and alarm system. </t>
    </r>
  </si>
  <si>
    <t>Project: Bridge Rehabilitation - US 3 (DW Highway) @ Souhegan River Chamberlain</t>
  </si>
  <si>
    <t>Bridge Rehabiliation - US 3 (DW Highway)/Souhegan River - Chamberlain Bridge ($215,000)</t>
  </si>
  <si>
    <t>Microsoft 360</t>
  </si>
  <si>
    <r>
      <t>Communication CRF</t>
    </r>
    <r>
      <rPr>
        <b/>
        <sz val="10"/>
        <color rgb="FFFF9900"/>
        <rFont val="Times New Roman"/>
        <family val="1"/>
      </rPr>
      <t>/Budget</t>
    </r>
  </si>
  <si>
    <t>Schedule 1</t>
  </si>
  <si>
    <t>PROJECTED MUNICIPAL PROPERTY TAX IMPACT</t>
  </si>
  <si>
    <t>Capital Expenditures</t>
  </si>
  <si>
    <t>2011-12</t>
  </si>
  <si>
    <t>2012-13</t>
  </si>
  <si>
    <t>2013-14</t>
  </si>
  <si>
    <t>2014-15</t>
  </si>
  <si>
    <t>2015-16</t>
  </si>
  <si>
    <t>2017-18</t>
  </si>
  <si>
    <t>2018-19</t>
  </si>
  <si>
    <t>2019-20</t>
  </si>
  <si>
    <t>Debt service on outstanding bonds</t>
  </si>
  <si>
    <t>Transfer to capital reserve funds</t>
  </si>
  <si>
    <t>Issuance of New Debt (see below)</t>
  </si>
  <si>
    <t>Total property tax financing of capital expenditures</t>
  </si>
  <si>
    <t>CIP Major Projects Issuance of New Debt</t>
  </si>
  <si>
    <t>Atheletic Field (10YR) {$1,750,000}</t>
  </si>
  <si>
    <t>Total property tax financing of CIP major projects</t>
  </si>
  <si>
    <t>Capital Reserve Funding</t>
  </si>
  <si>
    <t>Historical Funding of CRF</t>
  </si>
  <si>
    <t>Historic Funding</t>
  </si>
  <si>
    <t>Projected Funding</t>
  </si>
  <si>
    <t xml:space="preserve">Capital Reserve Fund </t>
  </si>
  <si>
    <t>balance 7/1/08</t>
  </si>
  <si>
    <t>2001-02</t>
  </si>
  <si>
    <t>2002-03</t>
  </si>
  <si>
    <t>2003-04</t>
  </si>
  <si>
    <t>2004-05</t>
  </si>
  <si>
    <t>2005-06</t>
  </si>
  <si>
    <t>2006-07</t>
  </si>
  <si>
    <t>2008-09</t>
  </si>
  <si>
    <t>2009-10</t>
  </si>
  <si>
    <t>2010-11</t>
  </si>
  <si>
    <t>2016-17</t>
  </si>
  <si>
    <t>Ambulance</t>
  </si>
  <si>
    <t>Athletic Field Development</t>
  </si>
  <si>
    <t>Bridge Replacement *</t>
  </si>
  <si>
    <t>Communications Equipment</t>
  </si>
  <si>
    <t>Drainage Improvements *</t>
  </si>
  <si>
    <t>DW Highway Intersection Improvements</t>
  </si>
  <si>
    <t>Fire Equipment</t>
  </si>
  <si>
    <t>Highway Equipment</t>
  </si>
  <si>
    <t>Land Bank</t>
  </si>
  <si>
    <t>Landfill</t>
  </si>
  <si>
    <t>Library Construction</t>
  </si>
  <si>
    <t>Library Bld Maintenance</t>
  </si>
  <si>
    <t>Northwest Fire Station ***</t>
  </si>
  <si>
    <t>Playground Equipment</t>
  </si>
  <si>
    <t>Real Estate Reappraisal</t>
  </si>
  <si>
    <t>Road Improvements</t>
  </si>
  <si>
    <t>Salt Shed</t>
  </si>
  <si>
    <t>Sewer Line Extension</t>
  </si>
  <si>
    <t>Sidewalks and Bike Paths *</t>
  </si>
  <si>
    <t>Road Infrastructure CRF*</t>
  </si>
  <si>
    <t xml:space="preserve">Fire Station </t>
  </si>
  <si>
    <t>GIS</t>
  </si>
  <si>
    <t>Traffic Signal Pre-emption System</t>
  </si>
  <si>
    <t>Wastewater Treatment Facility**</t>
  </si>
  <si>
    <t>Wastewater Treatment System**</t>
  </si>
  <si>
    <t>Capital Reserve Fund Transfers</t>
  </si>
  <si>
    <t>Expendable Trust Funds</t>
  </si>
  <si>
    <t>Milfoil</t>
  </si>
  <si>
    <t xml:space="preserve">Total property tax financing </t>
  </si>
  <si>
    <t>Sewer Fund</t>
  </si>
  <si>
    <t xml:space="preserve">Sewer Infrastructure Improvements </t>
  </si>
  <si>
    <t>Total CRF &amp; Expandable Trust Funds</t>
  </si>
  <si>
    <t>*Road Infrastructure CRF Breakout of funding</t>
  </si>
  <si>
    <t>Drainage</t>
  </si>
  <si>
    <t xml:space="preserve">Roads </t>
  </si>
  <si>
    <t>Breakdown of Funding</t>
  </si>
  <si>
    <t>General Fund Expandable Trust</t>
  </si>
  <si>
    <t>General Fund Capital Reserve Deposits</t>
  </si>
  <si>
    <t>Sewer Fund Capital Reserve Deposits</t>
  </si>
  <si>
    <t>Capital Reserve Spending</t>
  </si>
  <si>
    <t>Historical Spending of CRF</t>
  </si>
  <si>
    <t>Projected Spending</t>
  </si>
  <si>
    <t>balance 7/1/07</t>
  </si>
  <si>
    <t>2007-08</t>
  </si>
  <si>
    <t>Bridge Replacement</t>
  </si>
  <si>
    <t>Drainage Improvements</t>
  </si>
  <si>
    <t xml:space="preserve">Library Roof </t>
  </si>
  <si>
    <t>Northwest Fire Station</t>
  </si>
  <si>
    <t>South Merrimack Fire Station</t>
  </si>
  <si>
    <t>WWT Facility CRF</t>
  </si>
  <si>
    <t>WWT System CRF</t>
  </si>
  <si>
    <t>Total property tax financing of capital reserve fund transfers</t>
  </si>
  <si>
    <t>SLE McQuestion Rd (10 YR) {$1,770,000}</t>
  </si>
  <si>
    <t>Woodland Drive Drainage (10 YR) {$2,200,000)</t>
  </si>
  <si>
    <t>Ladder truck (15 YR) {1,525,000}</t>
  </si>
  <si>
    <t>Public Safety Complex(25 YR) {$7,831,000}</t>
  </si>
  <si>
    <t>Library (25 YR) {$6,000,000}</t>
  </si>
  <si>
    <t xml:space="preserve">Project: Radio Telemetry Update </t>
  </si>
  <si>
    <t>Public Safety Complex ($11,025,000)</t>
  </si>
  <si>
    <t>Replacement   Cost</t>
  </si>
  <si>
    <t>Project: Pedestrian Bridge over Souhegan River Replacement</t>
  </si>
  <si>
    <t xml:space="preserve">been made: Cost:    Year:     Scope:     None:    (Check all that apply). New Project </t>
  </si>
  <si>
    <r>
      <t>Explanation and Need:</t>
    </r>
    <r>
      <rPr>
        <sz val="12"/>
        <rFont val="Times New Roman"/>
        <family val="1"/>
      </rPr>
      <t xml:space="preserve"> See attached project info slide</t>
    </r>
  </si>
  <si>
    <t xml:space="preserve">  Construction &amp; Installation &amp; Programming </t>
  </si>
  <si>
    <t xml:space="preserve">   2026-27  *** Placeholder - project not currently funded in Ten Year Plan</t>
  </si>
  <si>
    <t>Pedestrian bridge over Souhegan River ($660,000)</t>
  </si>
  <si>
    <t>Planning Board comments</t>
  </si>
  <si>
    <t>Page #</t>
  </si>
  <si>
    <t xml:space="preserve">Project: Refurbish and add additions to the Merrimack, South Fire Station </t>
  </si>
  <si>
    <t xml:space="preserve">   Fund Blance</t>
  </si>
  <si>
    <t>Project: Safety Complex</t>
  </si>
  <si>
    <t>4.  See attached explanation</t>
  </si>
  <si>
    <t xml:space="preserve">Project: Sidewalk  </t>
  </si>
  <si>
    <t>Project: Turkey Hill Rd Intersection Improvements  - placeholder</t>
  </si>
  <si>
    <t>Project: Depot Street Boat Ramp Repairs</t>
  </si>
  <si>
    <t>7-8</t>
  </si>
  <si>
    <t>9-10</t>
  </si>
  <si>
    <t>11-12</t>
  </si>
  <si>
    <t>13-14</t>
  </si>
  <si>
    <t>15-16</t>
  </si>
  <si>
    <t>17-18</t>
  </si>
  <si>
    <t>20-21</t>
  </si>
  <si>
    <t>22-25</t>
  </si>
  <si>
    <t>26-27</t>
  </si>
  <si>
    <t>28-29</t>
  </si>
  <si>
    <t>30-31</t>
  </si>
  <si>
    <t>32-33</t>
  </si>
  <si>
    <t>34-35</t>
  </si>
  <si>
    <t>36-37</t>
  </si>
  <si>
    <t>38-41</t>
  </si>
  <si>
    <t>42-43</t>
  </si>
  <si>
    <t>44-45</t>
  </si>
  <si>
    <t>46-47</t>
  </si>
  <si>
    <t>57-58</t>
  </si>
  <si>
    <t>55-56</t>
  </si>
  <si>
    <t>59-61</t>
  </si>
  <si>
    <t>62-67</t>
  </si>
  <si>
    <t>68-70</t>
  </si>
  <si>
    <t>71-72</t>
  </si>
  <si>
    <t>73-74</t>
  </si>
  <si>
    <t>Project: SCADA ( Supervisory Control and Data Acquisition) Upgrade</t>
  </si>
  <si>
    <r>
      <t>Explanation and Need:</t>
    </r>
    <r>
      <rPr>
        <sz val="12"/>
        <rFont val="Times New Roman"/>
        <family val="1"/>
      </rPr>
      <t xml:space="preserve"> SCADA is the computer control system used to operate, monitor, gather data for the WWTP; Includes alarming for on-call operations. It is essential since the WWTP is manned one shift per day.  The current equipment is nearing the end of its useful life
</t>
    </r>
  </si>
  <si>
    <t>Project:Seaverns Bridge Canoe Launch Ramp - Slope Stabilization</t>
  </si>
  <si>
    <t>II - Necessary</t>
  </si>
  <si>
    <t>III - Desirable</t>
  </si>
  <si>
    <t>IV - Deferrable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</si>
</sst>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1" formatCode="_(* #,##0_);_(* \(#,##0\);_(* &quot;-&quot;_);_(@_)"/>
    <numFmt numFmtId="43" formatCode="_(* #,##0.00_);_(* \(#,##0.00\);_(* &quot;-&quot;??_);_(@_)"/>
    <numFmt numFmtId="164" formatCode="_(* #,##0_);_(* \(#,##0\);_(* &quot;-&quot;??_);_(@_)"/>
  </numFmts>
  <fonts count="92" x14ac:knownFonts="1">
    <font>
      <sz val="10"/>
      <name val="Arial"/>
    </font>
    <font>
      <b/>
      <sz val="12"/>
      <name val="Times New Roman"/>
      <family val="1"/>
    </font>
    <font>
      <sz val="12"/>
      <name val="Times New Roman"/>
      <family val="1"/>
    </font>
    <font>
      <u/>
      <sz val="12"/>
      <name val="Times New Roman"/>
      <family val="1"/>
    </font>
    <font>
      <sz val="12"/>
      <color indexed="10"/>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0"/>
      <name val="Courier"/>
      <family val="3"/>
    </font>
    <font>
      <sz val="10"/>
      <name val="Courier"/>
      <family val="3"/>
    </font>
    <font>
      <sz val="8"/>
      <name val="Courier"/>
      <family val="3"/>
    </font>
    <font>
      <b/>
      <i/>
      <sz val="10"/>
      <name val="Times New Roman"/>
      <family val="1"/>
    </font>
    <font>
      <b/>
      <sz val="10"/>
      <name val="Times New Roman"/>
      <family val="1"/>
    </font>
    <font>
      <b/>
      <u/>
      <sz val="10"/>
      <name val="Times New Roman"/>
      <family val="1"/>
    </font>
    <font>
      <b/>
      <sz val="10"/>
      <color indexed="12"/>
      <name val="Times New Roman"/>
      <family val="1"/>
    </font>
    <font>
      <b/>
      <sz val="10"/>
      <color indexed="17"/>
      <name val="Times New Roman"/>
      <family val="1"/>
    </font>
    <font>
      <b/>
      <sz val="10"/>
      <color indexed="10"/>
      <name val="Times New Roman"/>
      <family val="1"/>
    </font>
    <font>
      <b/>
      <sz val="10"/>
      <color indexed="53"/>
      <name val="Times New Roman"/>
      <family val="1"/>
    </font>
    <font>
      <b/>
      <sz val="10"/>
      <color indexed="61"/>
      <name val="Times New Roman"/>
      <family val="1"/>
    </font>
    <font>
      <b/>
      <sz val="10"/>
      <color indexed="52"/>
      <name val="Times New Roman"/>
      <family val="1"/>
    </font>
    <font>
      <b/>
      <u/>
      <sz val="10"/>
      <color indexed="17"/>
      <name val="Times New Roman"/>
      <family val="1"/>
    </font>
    <font>
      <b/>
      <sz val="10"/>
      <color indexed="19"/>
      <name val="Times New Roman"/>
      <family val="1"/>
    </font>
    <font>
      <b/>
      <sz val="10"/>
      <color indexed="8"/>
      <name val="Times New Roman"/>
      <family val="1"/>
    </font>
    <font>
      <b/>
      <sz val="10"/>
      <color indexed="14"/>
      <name val="Times New Roman"/>
      <family val="1"/>
    </font>
    <font>
      <sz val="10"/>
      <name val="Times New Roman"/>
      <family val="1"/>
    </font>
    <font>
      <b/>
      <u val="singleAccounting"/>
      <sz val="10"/>
      <color indexed="17"/>
      <name val="Times New Roman"/>
      <family val="1"/>
    </font>
    <font>
      <b/>
      <i/>
      <u val="singleAccounting"/>
      <sz val="10"/>
      <color indexed="17"/>
      <name val="Times New Roman"/>
      <family val="1"/>
    </font>
    <font>
      <b/>
      <sz val="10"/>
      <color rgb="FF0000FF"/>
      <name val="Times New Roman"/>
      <family val="1"/>
    </font>
    <font>
      <b/>
      <i/>
      <sz val="10"/>
      <color rgb="FF0000FF"/>
      <name val="Times New Roman"/>
      <family val="1"/>
    </font>
    <font>
      <b/>
      <sz val="10"/>
      <color rgb="FFFF9900"/>
      <name val="Times New Roman"/>
      <family val="1"/>
    </font>
    <font>
      <b/>
      <sz val="10"/>
      <color rgb="FF008000"/>
      <name val="Times New Roman"/>
      <family val="1"/>
    </font>
    <font>
      <b/>
      <sz val="10"/>
      <color rgb="FFFF00FF"/>
      <name val="Times New Roman"/>
      <family val="1"/>
    </font>
    <font>
      <b/>
      <sz val="10"/>
      <color theme="8"/>
      <name val="Times New Roman"/>
      <family val="1"/>
    </font>
    <font>
      <b/>
      <sz val="10"/>
      <color rgb="FF4DA8C5"/>
      <name val="Times New Roman"/>
      <family val="1"/>
    </font>
    <font>
      <b/>
      <sz val="10"/>
      <color rgb="FFFF6600"/>
      <name val="Times New Roman"/>
      <family val="1"/>
    </font>
    <font>
      <b/>
      <sz val="10"/>
      <color rgb="FF808000"/>
      <name val="Times New Roman"/>
      <family val="1"/>
    </font>
    <font>
      <sz val="11"/>
      <color theme="1"/>
      <name val="Calibri"/>
      <family val="2"/>
      <scheme val="minor"/>
    </font>
    <font>
      <u/>
      <sz val="12"/>
      <name val="Arial"/>
      <family val="2"/>
    </font>
    <font>
      <b/>
      <sz val="12"/>
      <name val="Arial"/>
      <family val="2"/>
    </font>
    <font>
      <sz val="12"/>
      <name val="Arial"/>
      <family val="2"/>
    </font>
    <font>
      <u val="singleAccounting"/>
      <sz val="12"/>
      <name val="Arial"/>
      <family val="2"/>
    </font>
    <font>
      <sz val="48"/>
      <name val="Arial"/>
      <family val="2"/>
    </font>
    <font>
      <b/>
      <sz val="12"/>
      <color rgb="FFFF0000"/>
      <name val="Times New Roman"/>
      <family val="1"/>
    </font>
    <font>
      <b/>
      <sz val="10"/>
      <color rgb="FFFF0000"/>
      <name val="Times New Roman"/>
      <family val="1"/>
    </font>
    <font>
      <b/>
      <u val="singleAccounting"/>
      <sz val="10"/>
      <color rgb="FF008000"/>
      <name val="Times New Roman"/>
      <family val="1"/>
    </font>
    <font>
      <sz val="10"/>
      <color indexed="17"/>
      <name val="Times New Roman"/>
      <family val="1"/>
    </font>
    <font>
      <sz val="10"/>
      <name val="Arial"/>
      <family val="2"/>
    </font>
    <font>
      <b/>
      <u/>
      <sz val="10"/>
      <color indexed="8"/>
      <name val="Times New Roman"/>
      <family val="1"/>
    </font>
    <font>
      <b/>
      <u/>
      <sz val="10"/>
      <color indexed="14"/>
      <name val="Times New Roman"/>
      <family val="1"/>
    </font>
    <font>
      <b/>
      <u/>
      <sz val="10"/>
      <color rgb="FFFF00FF"/>
      <name val="Times New Roman"/>
      <family val="1"/>
    </font>
    <font>
      <b/>
      <sz val="10"/>
      <color rgb="FF7030A0"/>
      <name val="Times New Roman"/>
      <family val="1"/>
    </font>
    <font>
      <b/>
      <u val="singleAccounting"/>
      <sz val="10"/>
      <name val="Times New Roman"/>
      <family val="1"/>
    </font>
    <font>
      <b/>
      <u val="singleAccounting"/>
      <sz val="10"/>
      <color rgb="FFFF00FF"/>
      <name val="Times New Roman"/>
      <family val="1"/>
    </font>
    <font>
      <b/>
      <sz val="10"/>
      <color theme="1"/>
      <name val="Times New Roman"/>
      <family val="1"/>
    </font>
    <font>
      <b/>
      <u/>
      <sz val="12"/>
      <name val="Arial"/>
      <family val="2"/>
    </font>
    <font>
      <sz val="9"/>
      <name val="Times New Roman"/>
      <family val="1"/>
    </font>
    <font>
      <sz val="9"/>
      <name val="Arial"/>
      <family val="2"/>
    </font>
    <font>
      <sz val="9"/>
      <color rgb="FF000000"/>
      <name val="Arial"/>
      <family val="2"/>
    </font>
    <font>
      <b/>
      <sz val="9"/>
      <color rgb="FF000000"/>
      <name val="Arial"/>
      <family val="2"/>
    </font>
    <font>
      <sz val="9"/>
      <color rgb="FF000000"/>
      <name val="Times New Roman"/>
      <family val="2"/>
    </font>
    <font>
      <b/>
      <sz val="9"/>
      <color rgb="FF000000"/>
      <name val="Times New Roman"/>
      <family val="2"/>
    </font>
    <font>
      <sz val="10"/>
      <color rgb="FF000000"/>
      <name val="Arial"/>
      <family val="2"/>
    </font>
    <font>
      <u val="singleAccounting"/>
      <sz val="12"/>
      <name val="Times New Roman"/>
      <family val="1"/>
    </font>
    <font>
      <b/>
      <i/>
      <sz val="12"/>
      <name val="Times New Roman"/>
      <family val="1"/>
    </font>
    <font>
      <b/>
      <i/>
      <u/>
      <sz val="12"/>
      <name val="Times New Roman"/>
      <family val="1"/>
    </font>
    <font>
      <b/>
      <u/>
      <sz val="12"/>
      <name val="Times New Roman"/>
      <family val="1"/>
    </font>
    <font>
      <b/>
      <u val="singleAccounting"/>
      <sz val="12"/>
      <name val="Times New Roman"/>
      <family val="1"/>
    </font>
    <font>
      <b/>
      <sz val="10"/>
      <color indexed="12"/>
      <name val="Arial"/>
      <family val="2"/>
    </font>
    <font>
      <b/>
      <sz val="10"/>
      <color indexed="10"/>
      <name val="Arial"/>
      <family val="2"/>
    </font>
    <font>
      <b/>
      <sz val="10"/>
      <name val="Arial"/>
      <family val="2"/>
    </font>
    <font>
      <b/>
      <sz val="10"/>
      <color indexed="60"/>
      <name val="Arial"/>
      <family val="2"/>
    </font>
    <font>
      <b/>
      <sz val="12"/>
      <color indexed="10"/>
      <name val="Times New Roman"/>
      <family val="1"/>
    </font>
    <font>
      <b/>
      <u/>
      <sz val="12"/>
      <color indexed="10"/>
      <name val="Times New Roman"/>
      <family val="1"/>
    </font>
    <font>
      <b/>
      <u val="singleAccounting"/>
      <sz val="12"/>
      <color indexed="10"/>
      <name val="Times New Roman"/>
      <family val="1"/>
    </font>
    <font>
      <u/>
      <sz val="12"/>
      <color indexed="10"/>
      <name val="Times New Roman"/>
      <family val="1"/>
    </font>
    <font>
      <i/>
      <sz val="12"/>
      <name val="Times New Roman"/>
      <family val="1"/>
    </font>
    <font>
      <b/>
      <sz val="9"/>
      <color rgb="FFFF0000"/>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rgb="FFFFFF00"/>
        <bgColor indexed="64"/>
      </patternFill>
    </fill>
  </fills>
  <borders count="1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rgb="FF000000"/>
      </left>
      <right/>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ck">
        <color indexed="64"/>
      </bottom>
      <diagonal/>
    </border>
    <border>
      <left style="thin">
        <color indexed="64"/>
      </left>
      <right style="medium">
        <color indexed="64"/>
      </right>
      <top style="double">
        <color indexed="64"/>
      </top>
      <bottom style="thick">
        <color indexed="64"/>
      </bottom>
      <diagonal/>
    </border>
    <border>
      <left style="medium">
        <color indexed="64"/>
      </left>
      <right/>
      <top style="double">
        <color indexed="64"/>
      </top>
      <bottom/>
      <diagonal/>
    </border>
  </borders>
  <cellStyleXfs count="5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37" fontId="24" fillId="0" borderId="0"/>
    <xf numFmtId="37" fontId="23" fillId="0" borderId="0"/>
    <xf numFmtId="0" fontId="10" fillId="0" borderId="0"/>
    <xf numFmtId="0" fontId="10" fillId="0" borderId="0"/>
    <xf numFmtId="37" fontId="24" fillId="0" borderId="0"/>
    <xf numFmtId="37" fontId="23" fillId="0" borderId="0"/>
    <xf numFmtId="0" fontId="10" fillId="0" borderId="0"/>
    <xf numFmtId="0" fontId="10" fillId="0" borderId="0"/>
    <xf numFmtId="0" fontId="10"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51" fillId="0" borderId="0"/>
    <xf numFmtId="43" fontId="61" fillId="0" borderId="0" applyFont="0" applyFill="0" applyBorder="0" applyAlignment="0" applyProtection="0"/>
  </cellStyleXfs>
  <cellXfs count="1201">
    <xf numFmtId="0" fontId="0" fillId="0" borderId="0" xfId="0"/>
    <xf numFmtId="37" fontId="27" fillId="0" borderId="0" xfId="42" applyFont="1" applyFill="1" applyBorder="1"/>
    <xf numFmtId="37" fontId="27" fillId="0" borderId="0" xfId="42" applyFont="1" applyFill="1" applyBorder="1" applyAlignment="1">
      <alignment horizontal="left"/>
    </xf>
    <xf numFmtId="37" fontId="28" fillId="0" borderId="0" xfId="42" applyFont="1" applyFill="1" applyBorder="1" applyAlignment="1" applyProtection="1">
      <alignment horizontal="right"/>
    </xf>
    <xf numFmtId="37" fontId="27" fillId="0" borderId="0" xfId="42" applyFont="1" applyFill="1" applyBorder="1" applyAlignment="1" applyProtection="1">
      <alignment horizontal="left"/>
    </xf>
    <xf numFmtId="37" fontId="28" fillId="0" borderId="0" xfId="42" applyFont="1" applyFill="1" applyBorder="1" applyAlignment="1" applyProtection="1">
      <alignment horizontal="center" vertical="center"/>
    </xf>
    <xf numFmtId="37" fontId="28" fillId="0" borderId="0" xfId="42" applyFont="1" applyFill="1" applyBorder="1" applyAlignment="1">
      <alignment horizontal="center"/>
    </xf>
    <xf numFmtId="41" fontId="29" fillId="0" borderId="10" xfId="42" applyNumberFormat="1" applyFont="1" applyFill="1" applyBorder="1" applyAlignment="1">
      <alignment horizontal="center"/>
    </xf>
    <xf numFmtId="37" fontId="27" fillId="0" borderId="0" xfId="42" applyFont="1" applyFill="1" applyBorder="1" applyAlignment="1">
      <alignment horizontal="center" vertical="center"/>
    </xf>
    <xf numFmtId="41" fontId="30" fillId="0" borderId="0" xfId="42" applyNumberFormat="1" applyFont="1" applyFill="1" applyBorder="1" applyAlignment="1" applyProtection="1"/>
    <xf numFmtId="37" fontId="29" fillId="0" borderId="0" xfId="42" applyFont="1" applyFill="1" applyBorder="1"/>
    <xf numFmtId="3" fontId="29" fillId="0" borderId="13" xfId="42" applyNumberFormat="1" applyFont="1" applyFill="1" applyBorder="1" applyAlignment="1">
      <alignment horizontal="right"/>
    </xf>
    <xf numFmtId="37" fontId="33" fillId="0" borderId="0" xfId="42" applyFont="1" applyFill="1" applyBorder="1"/>
    <xf numFmtId="3" fontId="34" fillId="0" borderId="13" xfId="42" applyNumberFormat="1" applyFont="1" applyFill="1" applyBorder="1" applyAlignment="1">
      <alignment horizontal="right"/>
    </xf>
    <xf numFmtId="41" fontId="29" fillId="0" borderId="0" xfId="42" applyNumberFormat="1" applyFont="1" applyFill="1" applyBorder="1"/>
    <xf numFmtId="37" fontId="27" fillId="0" borderId="0" xfId="42" applyFont="1" applyFill="1" applyBorder="1" applyAlignment="1">
      <alignment horizontal="right"/>
    </xf>
    <xf numFmtId="37" fontId="1" fillId="0" borderId="0" xfId="42" applyFont="1" applyFill="1" applyBorder="1" applyAlignment="1">
      <alignment horizontal="left"/>
    </xf>
    <xf numFmtId="37" fontId="30" fillId="0" borderId="0" xfId="42" applyFont="1" applyFill="1" applyBorder="1"/>
    <xf numFmtId="41" fontId="27" fillId="0" borderId="0" xfId="42" applyNumberFormat="1" applyFont="1" applyFill="1" applyBorder="1"/>
    <xf numFmtId="37" fontId="36" fillId="0" borderId="17" xfId="42" applyFont="1" applyFill="1" applyBorder="1"/>
    <xf numFmtId="41" fontId="36" fillId="0" borderId="17" xfId="42" applyNumberFormat="1" applyFont="1" applyFill="1" applyBorder="1"/>
    <xf numFmtId="37" fontId="27" fillId="0" borderId="0" xfId="42" applyFont="1" applyFill="1" applyBorder="1" applyAlignment="1" applyProtection="1">
      <alignment horizontal="right"/>
    </xf>
    <xf numFmtId="37" fontId="1" fillId="0" borderId="0" xfId="42" applyFont="1" applyFill="1" applyBorder="1" applyAlignment="1" applyProtection="1">
      <alignment horizontal="left"/>
    </xf>
    <xf numFmtId="37" fontId="27" fillId="0" borderId="0" xfId="42" applyFont="1" applyFill="1" applyBorder="1" applyAlignment="1">
      <alignment vertical="center"/>
    </xf>
    <xf numFmtId="41" fontId="36" fillId="0" borderId="0" xfId="42" applyNumberFormat="1" applyFont="1" applyFill="1" applyBorder="1" applyProtection="1"/>
    <xf numFmtId="37" fontId="34" fillId="0" borderId="0" xfId="42" applyFont="1" applyFill="1" applyBorder="1"/>
    <xf numFmtId="41" fontId="34" fillId="0" borderId="0" xfId="42" applyNumberFormat="1" applyFont="1" applyFill="1" applyBorder="1"/>
    <xf numFmtId="41" fontId="30" fillId="0" borderId="0" xfId="42" applyNumberFormat="1" applyFont="1" applyFill="1" applyBorder="1"/>
    <xf numFmtId="41" fontId="33" fillId="0" borderId="0" xfId="42" applyNumberFormat="1" applyFont="1" applyFill="1" applyBorder="1"/>
    <xf numFmtId="41" fontId="32" fillId="0" borderId="0" xfId="42" applyNumberFormat="1" applyFont="1" applyFill="1" applyBorder="1"/>
    <xf numFmtId="37" fontId="37" fillId="0" borderId="0" xfId="42" applyFont="1" applyFill="1" applyBorder="1"/>
    <xf numFmtId="41" fontId="37" fillId="0" borderId="0" xfId="42" applyNumberFormat="1" applyFont="1" applyFill="1" applyBorder="1"/>
    <xf numFmtId="37" fontId="38" fillId="0" borderId="0" xfId="42" applyFont="1" applyFill="1" applyBorder="1"/>
    <xf numFmtId="37" fontId="27" fillId="0" borderId="19" xfId="42" applyFont="1" applyFill="1" applyBorder="1"/>
    <xf numFmtId="37" fontId="27" fillId="0" borderId="0" xfId="42" applyFont="1" applyFill="1" applyBorder="1" applyAlignment="1"/>
    <xf numFmtId="41" fontId="42" fillId="0" borderId="13" xfId="42" applyNumberFormat="1" applyFont="1" applyFill="1" applyBorder="1"/>
    <xf numFmtId="37" fontId="29" fillId="0" borderId="23" xfId="42" applyFont="1" applyFill="1" applyBorder="1" applyAlignment="1"/>
    <xf numFmtId="37" fontId="31" fillId="0" borderId="19" xfId="42" applyFont="1" applyFill="1" applyBorder="1" applyAlignment="1"/>
    <xf numFmtId="37" fontId="42" fillId="0" borderId="19" xfId="42" applyFont="1" applyFill="1" applyBorder="1"/>
    <xf numFmtId="41" fontId="43" fillId="0" borderId="13" xfId="42" applyNumberFormat="1" applyFont="1" applyFill="1" applyBorder="1"/>
    <xf numFmtId="0" fontId="44" fillId="0" borderId="19" xfId="42" applyNumberFormat="1" applyFont="1" applyFill="1" applyBorder="1"/>
    <xf numFmtId="0" fontId="2" fillId="0" borderId="0" xfId="39" applyFont="1"/>
    <xf numFmtId="0" fontId="2" fillId="24" borderId="0" xfId="39" applyFont="1" applyFill="1" applyBorder="1"/>
    <xf numFmtId="3" fontId="2" fillId="24" borderId="0" xfId="39" applyNumberFormat="1" applyFont="1" applyFill="1" applyBorder="1"/>
    <xf numFmtId="0" fontId="2" fillId="0" borderId="0" xfId="39" applyFont="1" applyFill="1"/>
    <xf numFmtId="0" fontId="2" fillId="25" borderId="0" xfId="39" applyFont="1" applyFill="1"/>
    <xf numFmtId="3" fontId="2" fillId="25" borderId="0" xfId="39" applyNumberFormat="1" applyFont="1" applyFill="1" applyBorder="1"/>
    <xf numFmtId="3" fontId="2" fillId="0" borderId="0" xfId="39" applyNumberFormat="1" applyFont="1" applyFill="1" applyAlignment="1">
      <alignment horizontal="left"/>
    </xf>
    <xf numFmtId="0" fontId="4" fillId="25" borderId="0" xfId="39" applyFont="1" applyFill="1"/>
    <xf numFmtId="3" fontId="4" fillId="25" borderId="0" xfId="39" applyNumberFormat="1" applyFont="1" applyFill="1" applyBorder="1"/>
    <xf numFmtId="0" fontId="2" fillId="25" borderId="13" xfId="39" applyFont="1" applyFill="1" applyBorder="1"/>
    <xf numFmtId="3" fontId="2" fillId="25" borderId="13" xfId="39" applyNumberFormat="1" applyFont="1" applyFill="1" applyBorder="1"/>
    <xf numFmtId="0" fontId="1" fillId="0" borderId="0" xfId="39" applyFont="1"/>
    <xf numFmtId="3" fontId="2" fillId="0" borderId="26" xfId="39" applyNumberFormat="1" applyFont="1" applyBorder="1"/>
    <xf numFmtId="0" fontId="2" fillId="0" borderId="17" xfId="39" applyFont="1" applyBorder="1"/>
    <xf numFmtId="3" fontId="3" fillId="0" borderId="27" xfId="39" applyNumberFormat="1" applyFont="1" applyBorder="1"/>
    <xf numFmtId="3" fontId="4" fillId="0" borderId="26" xfId="39" applyNumberFormat="1" applyFont="1" applyBorder="1"/>
    <xf numFmtId="0" fontId="1" fillId="0" borderId="13" xfId="39" applyFont="1" applyBorder="1"/>
    <xf numFmtId="3" fontId="1" fillId="0" borderId="28" xfId="39" applyNumberFormat="1" applyFont="1" applyBorder="1"/>
    <xf numFmtId="3" fontId="2" fillId="25" borderId="26" xfId="39" applyNumberFormat="1" applyFont="1" applyFill="1" applyBorder="1"/>
    <xf numFmtId="3" fontId="2" fillId="0" borderId="27" xfId="39" applyNumberFormat="1" applyFont="1" applyBorder="1"/>
    <xf numFmtId="0" fontId="1" fillId="0" borderId="29" xfId="39" applyFont="1" applyBorder="1"/>
    <xf numFmtId="3" fontId="1" fillId="0" borderId="30" xfId="39" applyNumberFormat="1" applyFont="1" applyBorder="1"/>
    <xf numFmtId="0" fontId="2" fillId="0" borderId="31" xfId="39" applyFont="1" applyBorder="1"/>
    <xf numFmtId="3" fontId="2" fillId="0" borderId="0" xfId="39" applyNumberFormat="1" applyFont="1"/>
    <xf numFmtId="3" fontId="2" fillId="0" borderId="0" xfId="39" applyNumberFormat="1" applyFont="1" applyBorder="1"/>
    <xf numFmtId="0" fontId="2" fillId="0" borderId="0" xfId="43" applyFont="1"/>
    <xf numFmtId="0" fontId="2" fillId="24" borderId="0" xfId="43" applyFont="1" applyFill="1" applyBorder="1"/>
    <xf numFmtId="3" fontId="2" fillId="24" borderId="0" xfId="43" applyNumberFormat="1" applyFont="1" applyFill="1" applyBorder="1"/>
    <xf numFmtId="0" fontId="2" fillId="0" borderId="0" xfId="43" applyFont="1" applyFill="1"/>
    <xf numFmtId="0" fontId="2" fillId="25" borderId="0" xfId="43" applyFont="1" applyFill="1"/>
    <xf numFmtId="3" fontId="2" fillId="25" borderId="0" xfId="43" applyNumberFormat="1" applyFont="1" applyFill="1" applyBorder="1"/>
    <xf numFmtId="3" fontId="2" fillId="0" borderId="0" xfId="43" applyNumberFormat="1" applyFont="1" applyFill="1" applyAlignment="1">
      <alignment horizontal="left"/>
    </xf>
    <xf numFmtId="0" fontId="4" fillId="25" borderId="0" xfId="43" applyFont="1" applyFill="1"/>
    <xf numFmtId="3" fontId="4" fillId="25" borderId="0" xfId="43" applyNumberFormat="1" applyFont="1" applyFill="1" applyBorder="1"/>
    <xf numFmtId="0" fontId="2" fillId="25" borderId="13" xfId="43" applyFont="1" applyFill="1" applyBorder="1"/>
    <xf numFmtId="3" fontId="2" fillId="25" borderId="13" xfId="43" applyNumberFormat="1" applyFont="1" applyFill="1" applyBorder="1"/>
    <xf numFmtId="0" fontId="1" fillId="0" borderId="0" xfId="43" applyFont="1"/>
    <xf numFmtId="3" fontId="2" fillId="0" borderId="26" xfId="43" applyNumberFormat="1" applyFont="1" applyBorder="1"/>
    <xf numFmtId="0" fontId="2" fillId="0" borderId="17" xfId="43" applyFont="1" applyBorder="1"/>
    <xf numFmtId="3" fontId="3" fillId="0" borderId="27" xfId="43" applyNumberFormat="1" applyFont="1" applyBorder="1"/>
    <xf numFmtId="3" fontId="4" fillId="0" borderId="26" xfId="43" applyNumberFormat="1" applyFont="1" applyBorder="1"/>
    <xf numFmtId="0" fontId="1" fillId="0" borderId="13" xfId="43" applyFont="1" applyBorder="1"/>
    <xf numFmtId="3" fontId="1" fillId="0" borderId="28" xfId="43" applyNumberFormat="1" applyFont="1" applyBorder="1"/>
    <xf numFmtId="3" fontId="2" fillId="25" borderId="26" xfId="43" applyNumberFormat="1" applyFont="1" applyFill="1" applyBorder="1"/>
    <xf numFmtId="3" fontId="2" fillId="0" borderId="27" xfId="43" applyNumberFormat="1" applyFont="1" applyBorder="1"/>
    <xf numFmtId="0" fontId="1" fillId="0" borderId="29" xfId="43" applyFont="1" applyBorder="1"/>
    <xf numFmtId="3" fontId="1" fillId="0" borderId="30" xfId="43" applyNumberFormat="1" applyFont="1" applyBorder="1"/>
    <xf numFmtId="3" fontId="2" fillId="0" borderId="0" xfId="43" applyNumberFormat="1" applyFont="1"/>
    <xf numFmtId="3" fontId="2" fillId="0" borderId="0" xfId="43" applyNumberFormat="1" applyFont="1" applyBorder="1"/>
    <xf numFmtId="37" fontId="29" fillId="0" borderId="22" xfId="42" applyFont="1" applyFill="1" applyBorder="1"/>
    <xf numFmtId="41" fontId="29" fillId="0" borderId="0" xfId="42" applyNumberFormat="1" applyFont="1" applyFill="1" applyBorder="1" applyAlignment="1">
      <alignment horizontal="center"/>
    </xf>
    <xf numFmtId="41" fontId="29" fillId="0" borderId="13" xfId="42" applyNumberFormat="1" applyFont="1" applyFill="1" applyBorder="1" applyAlignment="1">
      <alignment horizontal="center"/>
    </xf>
    <xf numFmtId="0" fontId="1" fillId="0" borderId="31" xfId="43" applyFont="1" applyBorder="1"/>
    <xf numFmtId="37" fontId="27" fillId="0" borderId="15" xfId="42" applyFont="1" applyFill="1" applyBorder="1" applyAlignment="1">
      <alignment horizontal="center" vertical="center"/>
    </xf>
    <xf numFmtId="3" fontId="33" fillId="0" borderId="0" xfId="42" applyNumberFormat="1" applyFont="1" applyFill="1" applyBorder="1" applyAlignment="1">
      <alignment horizontal="right"/>
    </xf>
    <xf numFmtId="37" fontId="33" fillId="0" borderId="22" xfId="42" applyFont="1" applyFill="1" applyBorder="1"/>
    <xf numFmtId="37" fontId="30" fillId="0" borderId="19" xfId="42" applyFont="1" applyFill="1" applyBorder="1"/>
    <xf numFmtId="41" fontId="41" fillId="0" borderId="13" xfId="42" applyNumberFormat="1" applyFont="1" applyFill="1" applyBorder="1"/>
    <xf numFmtId="41" fontId="40" fillId="0" borderId="13" xfId="42" applyNumberFormat="1" applyFont="1" applyFill="1" applyBorder="1"/>
    <xf numFmtId="41" fontId="30" fillId="0" borderId="13" xfId="42" applyNumberFormat="1" applyFont="1" applyFill="1" applyBorder="1"/>
    <xf numFmtId="37" fontId="29" fillId="0" borderId="19" xfId="42" applyFont="1" applyFill="1" applyBorder="1"/>
    <xf numFmtId="41" fontId="2" fillId="0" borderId="33" xfId="44" applyNumberFormat="1" applyFont="1" applyBorder="1"/>
    <xf numFmtId="37" fontId="47" fillId="0" borderId="19" xfId="42" applyFont="1" applyFill="1" applyBorder="1"/>
    <xf numFmtId="41" fontId="47" fillId="0" borderId="13" xfId="42" applyNumberFormat="1" applyFont="1" applyFill="1" applyBorder="1" applyAlignment="1">
      <alignment horizontal="center"/>
    </xf>
    <xf numFmtId="41" fontId="47" fillId="0" borderId="13" xfId="42" applyNumberFormat="1" applyFont="1" applyFill="1" applyBorder="1"/>
    <xf numFmtId="0" fontId="2" fillId="0" borderId="50" xfId="39" applyFont="1" applyBorder="1"/>
    <xf numFmtId="0" fontId="2" fillId="0" borderId="0" xfId="39" applyFont="1" applyBorder="1"/>
    <xf numFmtId="37" fontId="48" fillId="0" borderId="0" xfId="42" applyFont="1" applyFill="1" applyBorder="1"/>
    <xf numFmtId="41" fontId="48" fillId="0" borderId="0" xfId="42" applyNumberFormat="1" applyFont="1" applyFill="1" applyBorder="1"/>
    <xf numFmtId="37" fontId="49" fillId="0" borderId="0" xfId="42" applyFont="1" applyFill="1" applyBorder="1"/>
    <xf numFmtId="0" fontId="1" fillId="0" borderId="25" xfId="39" applyFont="1" applyBorder="1"/>
    <xf numFmtId="3" fontId="2" fillId="0" borderId="25" xfId="39" applyNumberFormat="1" applyFont="1" applyBorder="1"/>
    <xf numFmtId="37" fontId="29" fillId="0" borderId="23" xfId="42" applyFont="1" applyFill="1" applyBorder="1"/>
    <xf numFmtId="41" fontId="30" fillId="0" borderId="10" xfId="42" applyNumberFormat="1" applyFont="1" applyFill="1" applyBorder="1"/>
    <xf numFmtId="0" fontId="1" fillId="0" borderId="0" xfId="39" applyFont="1" applyBorder="1"/>
    <xf numFmtId="0" fontId="10" fillId="0" borderId="0" xfId="39"/>
    <xf numFmtId="37" fontId="30" fillId="0" borderId="13" xfId="42" applyFont="1" applyFill="1" applyBorder="1"/>
    <xf numFmtId="0" fontId="2" fillId="25" borderId="49" xfId="39" applyFont="1" applyFill="1" applyBorder="1"/>
    <xf numFmtId="3" fontId="2" fillId="25" borderId="52" xfId="39" applyNumberFormat="1" applyFont="1" applyFill="1" applyBorder="1"/>
    <xf numFmtId="0" fontId="1" fillId="0" borderId="53" xfId="39" applyFont="1" applyBorder="1"/>
    <xf numFmtId="3" fontId="2" fillId="0" borderId="35" xfId="39" applyNumberFormat="1" applyFont="1" applyBorder="1"/>
    <xf numFmtId="0" fontId="1" fillId="0" borderId="19" xfId="39" applyFont="1" applyBorder="1"/>
    <xf numFmtId="3" fontId="1" fillId="0" borderId="57" xfId="39" applyNumberFormat="1" applyFont="1" applyBorder="1"/>
    <xf numFmtId="3" fontId="1" fillId="0" borderId="58" xfId="39" applyNumberFormat="1" applyFont="1" applyBorder="1"/>
    <xf numFmtId="41" fontId="45" fillId="0" borderId="13" xfId="42" applyNumberFormat="1" applyFont="1" applyFill="1" applyBorder="1"/>
    <xf numFmtId="37" fontId="27" fillId="0" borderId="14" xfId="42" applyFont="1" applyFill="1" applyBorder="1" applyAlignment="1">
      <alignment horizontal="center" vertical="center"/>
    </xf>
    <xf numFmtId="41" fontId="44" fillId="0" borderId="0" xfId="42" applyNumberFormat="1" applyFont="1" applyFill="1" applyBorder="1" applyAlignment="1">
      <alignment horizontal="center"/>
    </xf>
    <xf numFmtId="37" fontId="44" fillId="0" borderId="22" xfId="42" applyFont="1" applyFill="1" applyBorder="1" applyAlignment="1"/>
    <xf numFmtId="37" fontId="28" fillId="0" borderId="11" xfId="42" applyFont="1" applyFill="1" applyBorder="1" applyAlignment="1">
      <alignment horizontal="center" vertical="center" wrapText="1"/>
    </xf>
    <xf numFmtId="37" fontId="27" fillId="0" borderId="0" xfId="42" applyFont="1" applyFill="1" applyBorder="1" applyAlignment="1">
      <alignment horizontal="center"/>
    </xf>
    <xf numFmtId="41" fontId="42" fillId="0" borderId="13" xfId="42" applyNumberFormat="1" applyFont="1" applyFill="1" applyBorder="1" applyAlignment="1">
      <alignment horizontal="center"/>
    </xf>
    <xf numFmtId="0" fontId="51" fillId="0" borderId="0" xfId="50"/>
    <xf numFmtId="0" fontId="1" fillId="0" borderId="59" xfId="39" applyFont="1" applyBorder="1"/>
    <xf numFmtId="0" fontId="27" fillId="0" borderId="18" xfId="42" quotePrefix="1" applyNumberFormat="1" applyFont="1" applyFill="1" applyBorder="1" applyAlignment="1">
      <alignment horizontal="center" vertical="center"/>
    </xf>
    <xf numFmtId="0" fontId="27" fillId="0" borderId="0" xfId="42" applyNumberFormat="1" applyFont="1" applyFill="1" applyBorder="1" applyAlignment="1">
      <alignment horizontal="center" vertical="center"/>
    </xf>
    <xf numFmtId="37" fontId="27" fillId="0" borderId="0" xfId="42" applyFont="1" applyFill="1" applyBorder="1" applyAlignment="1" applyProtection="1">
      <alignment horizontal="left"/>
    </xf>
    <xf numFmtId="0" fontId="2" fillId="0" borderId="0" xfId="43" applyFont="1" applyFill="1" applyAlignment="1">
      <alignment horizontal="left"/>
    </xf>
    <xf numFmtId="0" fontId="2" fillId="0" borderId="0" xfId="43" quotePrefix="1" applyFont="1"/>
    <xf numFmtId="0" fontId="10" fillId="0" borderId="0" xfId="0" quotePrefix="1" applyFont="1"/>
    <xf numFmtId="41" fontId="35" fillId="0" borderId="0" xfId="42" applyNumberFormat="1" applyFont="1" applyFill="1" applyBorder="1"/>
    <xf numFmtId="41" fontId="35" fillId="0" borderId="0" xfId="42" applyNumberFormat="1" applyFont="1" applyFill="1" applyBorder="1" applyAlignment="1">
      <alignment horizontal="center"/>
    </xf>
    <xf numFmtId="41" fontId="50" fillId="0" borderId="13" xfId="42" applyNumberFormat="1" applyFont="1" applyFill="1" applyBorder="1"/>
    <xf numFmtId="37" fontId="27" fillId="0" borderId="18" xfId="42" applyFont="1" applyFill="1" applyBorder="1" applyAlignment="1">
      <alignment horizontal="left" vertical="center"/>
    </xf>
    <xf numFmtId="41" fontId="45" fillId="0" borderId="13" xfId="42" applyNumberFormat="1" applyFont="1" applyFill="1" applyBorder="1" applyAlignment="1">
      <alignment horizontal="right"/>
    </xf>
    <xf numFmtId="37" fontId="27" fillId="0" borderId="14" xfId="42" quotePrefix="1" applyFont="1" applyFill="1" applyBorder="1" applyAlignment="1">
      <alignment horizontal="left" vertical="center"/>
    </xf>
    <xf numFmtId="3" fontId="2" fillId="0" borderId="63" xfId="39" applyNumberFormat="1" applyFont="1" applyBorder="1"/>
    <xf numFmtId="0" fontId="2" fillId="0" borderId="53" xfId="39" applyFont="1" applyBorder="1"/>
    <xf numFmtId="0" fontId="2" fillId="24" borderId="22" xfId="43" applyFont="1" applyFill="1" applyBorder="1"/>
    <xf numFmtId="3" fontId="2" fillId="24" borderId="12" xfId="43" applyNumberFormat="1" applyFont="1" applyFill="1" applyBorder="1"/>
    <xf numFmtId="0" fontId="2" fillId="25" borderId="22" xfId="43" applyFont="1" applyFill="1" applyBorder="1"/>
    <xf numFmtId="3" fontId="2" fillId="25" borderId="12" xfId="43" applyNumberFormat="1" applyFont="1" applyFill="1" applyBorder="1"/>
    <xf numFmtId="3" fontId="2" fillId="0" borderId="12" xfId="43" applyNumberFormat="1" applyFont="1" applyFill="1" applyBorder="1" applyAlignment="1">
      <alignment horizontal="left"/>
    </xf>
    <xf numFmtId="0" fontId="4" fillId="25" borderId="22" xfId="43" applyFont="1" applyFill="1" applyBorder="1"/>
    <xf numFmtId="3" fontId="4" fillId="25" borderId="12" xfId="43" applyNumberFormat="1" applyFont="1" applyFill="1" applyBorder="1"/>
    <xf numFmtId="0" fontId="2" fillId="25" borderId="19" xfId="43" applyFont="1" applyFill="1" applyBorder="1"/>
    <xf numFmtId="3" fontId="2" fillId="25" borderId="14" xfId="43" applyNumberFormat="1" applyFont="1" applyFill="1" applyBorder="1"/>
    <xf numFmtId="0" fontId="1" fillId="0" borderId="22" xfId="43" applyFont="1" applyBorder="1"/>
    <xf numFmtId="3" fontId="2" fillId="0" borderId="62" xfId="43" applyNumberFormat="1" applyFont="1" applyBorder="1"/>
    <xf numFmtId="0" fontId="2" fillId="0" borderId="22" xfId="43" applyFont="1" applyBorder="1"/>
    <xf numFmtId="0" fontId="2" fillId="0" borderId="64" xfId="43" applyFont="1" applyBorder="1"/>
    <xf numFmtId="3" fontId="3" fillId="0" borderId="63" xfId="43" applyNumberFormat="1" applyFont="1" applyBorder="1"/>
    <xf numFmtId="3" fontId="4" fillId="0" borderId="62" xfId="43" applyNumberFormat="1" applyFont="1" applyBorder="1"/>
    <xf numFmtId="0" fontId="1" fillId="0" borderId="19" xfId="43" applyFont="1" applyBorder="1"/>
    <xf numFmtId="3" fontId="1" fillId="0" borderId="58" xfId="43" applyNumberFormat="1" applyFont="1" applyBorder="1"/>
    <xf numFmtId="3" fontId="2" fillId="25" borderId="62" xfId="43" applyNumberFormat="1" applyFont="1" applyFill="1" applyBorder="1"/>
    <xf numFmtId="3" fontId="2" fillId="0" borderId="63" xfId="43" applyNumberFormat="1" applyFont="1" applyBorder="1"/>
    <xf numFmtId="0" fontId="1" fillId="0" borderId="65" xfId="43" applyFont="1" applyBorder="1"/>
    <xf numFmtId="3" fontId="1" fillId="0" borderId="57" xfId="43" applyNumberFormat="1" applyFont="1" applyBorder="1"/>
    <xf numFmtId="0" fontId="2" fillId="25" borderId="66" xfId="43" applyFont="1" applyFill="1" applyBorder="1"/>
    <xf numFmtId="0" fontId="1" fillId="0" borderId="59" xfId="43" applyFont="1" applyBorder="1"/>
    <xf numFmtId="3" fontId="2" fillId="0" borderId="12" xfId="43" applyNumberFormat="1" applyFont="1" applyBorder="1"/>
    <xf numFmtId="3" fontId="2" fillId="0" borderId="35" xfId="43" applyNumberFormat="1" applyFont="1" applyBorder="1"/>
    <xf numFmtId="0" fontId="2" fillId="24" borderId="38" xfId="39" applyFont="1" applyFill="1" applyBorder="1"/>
    <xf numFmtId="3" fontId="2" fillId="24" borderId="37" xfId="39" applyNumberFormat="1" applyFont="1" applyFill="1" applyBorder="1"/>
    <xf numFmtId="0" fontId="2" fillId="25" borderId="38" xfId="39" applyFont="1" applyFill="1" applyBorder="1"/>
    <xf numFmtId="3" fontId="2" fillId="25" borderId="37" xfId="39" applyNumberFormat="1" applyFont="1" applyFill="1" applyBorder="1"/>
    <xf numFmtId="0" fontId="2" fillId="0" borderId="22" xfId="39" applyFont="1" applyFill="1" applyBorder="1" applyAlignment="1">
      <alignment horizontal="left"/>
    </xf>
    <xf numFmtId="3" fontId="2" fillId="0" borderId="12" xfId="39" applyNumberFormat="1" applyFont="1" applyFill="1" applyBorder="1" applyAlignment="1">
      <alignment horizontal="left"/>
    </xf>
    <xf numFmtId="0" fontId="4" fillId="25" borderId="39" xfId="39" applyFont="1" applyFill="1" applyBorder="1"/>
    <xf numFmtId="3" fontId="4" fillId="25" borderId="46" xfId="39" applyNumberFormat="1" applyFont="1" applyFill="1" applyBorder="1"/>
    <xf numFmtId="0" fontId="2" fillId="0" borderId="22" xfId="39" applyFont="1" applyFill="1" applyBorder="1" applyAlignment="1"/>
    <xf numFmtId="0" fontId="2" fillId="0" borderId="12" xfId="39" applyFont="1" applyFill="1" applyBorder="1" applyAlignment="1"/>
    <xf numFmtId="0" fontId="2" fillId="0" borderId="39" xfId="39" applyFont="1" applyFill="1" applyBorder="1" applyAlignment="1"/>
    <xf numFmtId="0" fontId="2" fillId="0" borderId="46" xfId="39" applyFont="1" applyFill="1" applyBorder="1" applyAlignment="1"/>
    <xf numFmtId="0" fontId="2" fillId="25" borderId="53" xfId="39" applyFont="1" applyFill="1" applyBorder="1"/>
    <xf numFmtId="3" fontId="2" fillId="25" borderId="35" xfId="39" applyNumberFormat="1" applyFont="1" applyFill="1" applyBorder="1"/>
    <xf numFmtId="0" fontId="2" fillId="0" borderId="53" xfId="43" applyFont="1" applyBorder="1"/>
    <xf numFmtId="3" fontId="3" fillId="0" borderId="35" xfId="39" applyNumberFormat="1" applyFont="1" applyBorder="1"/>
    <xf numFmtId="3" fontId="4" fillId="0" borderId="35" xfId="39" applyNumberFormat="1" applyFont="1" applyBorder="1"/>
    <xf numFmtId="3" fontId="1" fillId="0" borderId="35" xfId="39" applyNumberFormat="1" applyFont="1" applyBorder="1"/>
    <xf numFmtId="0" fontId="2" fillId="25" borderId="22" xfId="39" applyFont="1" applyFill="1" applyBorder="1"/>
    <xf numFmtId="3" fontId="2" fillId="25" borderId="62" xfId="39" applyNumberFormat="1" applyFont="1" applyFill="1" applyBorder="1"/>
    <xf numFmtId="3" fontId="3" fillId="0" borderId="35" xfId="43" applyNumberFormat="1" applyFont="1" applyBorder="1"/>
    <xf numFmtId="0" fontId="1" fillId="0" borderId="61" xfId="39" applyFont="1" applyBorder="1"/>
    <xf numFmtId="3" fontId="1" fillId="0" borderId="47" xfId="39" applyNumberFormat="1" applyFont="1" applyBorder="1"/>
    <xf numFmtId="0" fontId="4" fillId="25" borderId="22" xfId="39" applyFont="1" applyFill="1" applyBorder="1"/>
    <xf numFmtId="3" fontId="4" fillId="25" borderId="12" xfId="39" applyNumberFormat="1" applyFont="1" applyFill="1" applyBorder="1"/>
    <xf numFmtId="0" fontId="2" fillId="25" borderId="19" xfId="39" applyFont="1" applyFill="1" applyBorder="1"/>
    <xf numFmtId="3" fontId="2" fillId="25" borderId="14" xfId="39" applyNumberFormat="1" applyFont="1" applyFill="1" applyBorder="1"/>
    <xf numFmtId="0" fontId="2" fillId="0" borderId="64" xfId="39" applyFont="1" applyBorder="1"/>
    <xf numFmtId="3" fontId="3" fillId="0" borderId="63" xfId="39" applyNumberFormat="1" applyFont="1" applyBorder="1"/>
    <xf numFmtId="0" fontId="1" fillId="0" borderId="65" xfId="39" applyFont="1" applyBorder="1"/>
    <xf numFmtId="3" fontId="2" fillId="0" borderId="12" xfId="39" applyNumberFormat="1" applyFont="1" applyBorder="1"/>
    <xf numFmtId="0" fontId="2" fillId="24" borderId="15" xfId="39" applyFont="1" applyFill="1" applyBorder="1"/>
    <xf numFmtId="3" fontId="2" fillId="24" borderId="16" xfId="39" applyNumberFormat="1" applyFont="1" applyFill="1" applyBorder="1"/>
    <xf numFmtId="3" fontId="2" fillId="0" borderId="58" xfId="39" applyNumberFormat="1" applyFont="1" applyBorder="1"/>
    <xf numFmtId="0" fontId="2" fillId="0" borderId="19" xfId="39" applyFont="1" applyBorder="1"/>
    <xf numFmtId="3" fontId="3" fillId="0" borderId="58" xfId="39" applyNumberFormat="1" applyFont="1" applyBorder="1"/>
    <xf numFmtId="3" fontId="4" fillId="0" borderId="58" xfId="39" applyNumberFormat="1" applyFont="1" applyBorder="1"/>
    <xf numFmtId="3" fontId="2" fillId="25" borderId="58" xfId="39" applyNumberFormat="1" applyFont="1" applyFill="1" applyBorder="1"/>
    <xf numFmtId="3" fontId="2" fillId="0" borderId="14" xfId="39" applyNumberFormat="1" applyFont="1" applyBorder="1"/>
    <xf numFmtId="3" fontId="2" fillId="0" borderId="14" xfId="39" quotePrefix="1" applyNumberFormat="1" applyFont="1" applyBorder="1"/>
    <xf numFmtId="0" fontId="57" fillId="0" borderId="19" xfId="39" applyFont="1" applyBorder="1"/>
    <xf numFmtId="3" fontId="57" fillId="0" borderId="58" xfId="39" applyNumberFormat="1" applyFont="1" applyBorder="1"/>
    <xf numFmtId="3" fontId="2" fillId="0" borderId="58" xfId="39" quotePrefix="1" applyNumberFormat="1" applyFont="1" applyBorder="1"/>
    <xf numFmtId="0" fontId="2" fillId="24" borderId="19" xfId="39" applyFont="1" applyFill="1" applyBorder="1"/>
    <xf numFmtId="3" fontId="2" fillId="24" borderId="14" xfId="39" applyNumberFormat="1" applyFont="1" applyFill="1" applyBorder="1"/>
    <xf numFmtId="41" fontId="54" fillId="0" borderId="36" xfId="40" applyNumberFormat="1" applyFont="1" applyBorder="1"/>
    <xf numFmtId="0" fontId="53" fillId="0" borderId="53" xfId="40" applyFont="1" applyBorder="1"/>
    <xf numFmtId="3" fontId="54" fillId="0" borderId="35" xfId="40" applyNumberFormat="1" applyFont="1" applyBorder="1"/>
    <xf numFmtId="0" fontId="54" fillId="0" borderId="53" xfId="40" applyFont="1" applyBorder="1"/>
    <xf numFmtId="41" fontId="54" fillId="0" borderId="35" xfId="40" applyNumberFormat="1" applyFont="1" applyBorder="1"/>
    <xf numFmtId="41" fontId="52" fillId="0" borderId="35" xfId="40" applyNumberFormat="1" applyFont="1" applyBorder="1"/>
    <xf numFmtId="41" fontId="54" fillId="0" borderId="53" xfId="40" applyNumberFormat="1" applyFont="1" applyBorder="1" applyAlignment="1"/>
    <xf numFmtId="41" fontId="54" fillId="0" borderId="53" xfId="40" applyNumberFormat="1" applyFont="1" applyBorder="1"/>
    <xf numFmtId="41" fontId="55" fillId="0" borderId="35" xfId="40" applyNumberFormat="1" applyFont="1" applyBorder="1"/>
    <xf numFmtId="41" fontId="53" fillId="0" borderId="53" xfId="40" applyNumberFormat="1" applyFont="1" applyBorder="1"/>
    <xf numFmtId="0" fontId="54" fillId="26" borderId="53" xfId="40" applyFont="1" applyFill="1" applyBorder="1"/>
    <xf numFmtId="41" fontId="54" fillId="26" borderId="35" xfId="40" applyNumberFormat="1" applyFont="1" applyFill="1" applyBorder="1"/>
    <xf numFmtId="0" fontId="10" fillId="0" borderId="35" xfId="40" applyBorder="1"/>
    <xf numFmtId="41" fontId="2" fillId="0" borderId="35" xfId="40" applyNumberFormat="1" applyFont="1" applyBorder="1"/>
    <xf numFmtId="41" fontId="3" fillId="0" borderId="35" xfId="40" applyNumberFormat="1" applyFont="1" applyBorder="1"/>
    <xf numFmtId="0" fontId="4" fillId="25" borderId="19" xfId="39" applyFont="1" applyFill="1" applyBorder="1"/>
    <xf numFmtId="3" fontId="4" fillId="25" borderId="14" xfId="39" applyNumberFormat="1" applyFont="1" applyFill="1" applyBorder="1"/>
    <xf numFmtId="3" fontId="3" fillId="0" borderId="58" xfId="39" quotePrefix="1" applyNumberFormat="1" applyFont="1" applyBorder="1"/>
    <xf numFmtId="37" fontId="30" fillId="0" borderId="23" xfId="42" applyFont="1" applyFill="1" applyBorder="1"/>
    <xf numFmtId="41" fontId="42" fillId="0" borderId="10" xfId="42" applyNumberFormat="1" applyFont="1" applyFill="1" applyBorder="1"/>
    <xf numFmtId="41" fontId="45" fillId="0" borderId="10" xfId="42" applyNumberFormat="1" applyFont="1" applyFill="1" applyBorder="1"/>
    <xf numFmtId="41" fontId="42" fillId="0" borderId="11" xfId="42" applyNumberFormat="1" applyFont="1" applyFill="1" applyBorder="1"/>
    <xf numFmtId="41" fontId="59" fillId="0" borderId="14" xfId="42" applyNumberFormat="1" applyFont="1" applyFill="1" applyBorder="1"/>
    <xf numFmtId="37" fontId="60" fillId="0" borderId="22" xfId="42" applyFont="1" applyFill="1" applyBorder="1" applyAlignment="1"/>
    <xf numFmtId="37" fontId="29" fillId="0" borderId="15" xfId="42" applyFont="1" applyFill="1" applyBorder="1"/>
    <xf numFmtId="41" fontId="42" fillId="0" borderId="60" xfId="42" applyNumberFormat="1" applyFont="1" applyFill="1" applyBorder="1"/>
    <xf numFmtId="41" fontId="27" fillId="0" borderId="14" xfId="42" applyNumberFormat="1" applyFont="1" applyFill="1" applyBorder="1" applyAlignment="1" applyProtection="1"/>
    <xf numFmtId="3" fontId="42" fillId="0" borderId="13" xfId="42" applyNumberFormat="1" applyFont="1" applyFill="1" applyBorder="1" applyAlignment="1">
      <alignment horizontal="right"/>
    </xf>
    <xf numFmtId="41" fontId="42" fillId="0" borderId="13" xfId="42" applyNumberFormat="1" applyFont="1" applyFill="1" applyBorder="1" applyAlignment="1">
      <alignment horizontal="right"/>
    </xf>
    <xf numFmtId="37" fontId="27" fillId="0" borderId="0" xfId="42" applyFont="1" applyFill="1" applyBorder="1" applyAlignment="1" applyProtection="1">
      <alignment horizontal="left"/>
    </xf>
    <xf numFmtId="0" fontId="2" fillId="0" borderId="0" xfId="39" applyFont="1" applyFill="1" applyAlignment="1"/>
    <xf numFmtId="0" fontId="2" fillId="0" borderId="0" xfId="39" applyFont="1" applyFill="1" applyAlignment="1">
      <alignment horizontal="left"/>
    </xf>
    <xf numFmtId="37" fontId="27" fillId="0" borderId="18" xfId="41" applyFont="1" applyFill="1" applyBorder="1" applyAlignment="1" applyProtection="1">
      <alignment horizontal="left" vertical="center"/>
    </xf>
    <xf numFmtId="37" fontId="27" fillId="0" borderId="18" xfId="42" applyFont="1" applyFill="1" applyBorder="1" applyAlignment="1">
      <alignment horizontal="left" vertical="center" wrapText="1"/>
    </xf>
    <xf numFmtId="41" fontId="46" fillId="0" borderId="15" xfId="42" applyNumberFormat="1" applyFont="1" applyFill="1" applyBorder="1" applyAlignment="1">
      <alignment horizontal="left" vertical="center"/>
    </xf>
    <xf numFmtId="41" fontId="50" fillId="0" borderId="22" xfId="42" applyNumberFormat="1" applyFont="1" applyFill="1" applyBorder="1"/>
    <xf numFmtId="41" fontId="46" fillId="0" borderId="19" xfId="42" applyNumberFormat="1" applyFont="1" applyFill="1" applyBorder="1" applyAlignment="1">
      <alignment horizontal="left" vertical="center"/>
    </xf>
    <xf numFmtId="41" fontId="46" fillId="0" borderId="22" xfId="42" applyNumberFormat="1" applyFont="1" applyFill="1" applyBorder="1" applyAlignment="1">
      <alignment horizontal="left" vertical="center"/>
    </xf>
    <xf numFmtId="41" fontId="50" fillId="0" borderId="19" xfId="42" applyNumberFormat="1" applyFont="1" applyFill="1" applyBorder="1"/>
    <xf numFmtId="41" fontId="27" fillId="0" borderId="0" xfId="42" applyNumberFormat="1" applyFont="1" applyFill="1" applyAlignment="1"/>
    <xf numFmtId="41" fontId="27" fillId="0" borderId="0" xfId="42" applyNumberFormat="1" applyFont="1" applyFill="1"/>
    <xf numFmtId="41" fontId="27" fillId="0" borderId="22" xfId="42" applyNumberFormat="1" applyFont="1" applyFill="1" applyBorder="1"/>
    <xf numFmtId="0" fontId="27" fillId="0" borderId="0" xfId="42" applyNumberFormat="1" applyFont="1" applyFill="1" applyBorder="1" applyAlignment="1">
      <alignment horizontal="center"/>
    </xf>
    <xf numFmtId="0" fontId="27" fillId="0" borderId="0" xfId="42" applyNumberFormat="1" applyFont="1" applyFill="1" applyBorder="1" applyAlignment="1">
      <alignment horizontal="left"/>
    </xf>
    <xf numFmtId="0" fontId="27" fillId="0" borderId="0" xfId="42" applyNumberFormat="1" applyFont="1" applyFill="1" applyBorder="1" applyAlignment="1"/>
    <xf numFmtId="41" fontId="27" fillId="0" borderId="0" xfId="42" applyNumberFormat="1" applyFont="1" applyFill="1" applyBorder="1" applyAlignment="1"/>
    <xf numFmtId="41" fontId="27" fillId="0" borderId="0" xfId="42" applyNumberFormat="1" applyFont="1" applyFill="1" applyBorder="1" applyAlignment="1">
      <alignment horizontal="left"/>
    </xf>
    <xf numFmtId="41" fontId="27" fillId="0" borderId="12" xfId="42" applyNumberFormat="1" applyFont="1" applyFill="1" applyBorder="1" applyAlignment="1"/>
    <xf numFmtId="37" fontId="27" fillId="0" borderId="49" xfId="42" applyFont="1" applyFill="1" applyBorder="1" applyAlignment="1">
      <alignment horizontal="center"/>
    </xf>
    <xf numFmtId="37" fontId="27" fillId="0" borderId="73" xfId="42" applyFont="1" applyFill="1" applyBorder="1" applyAlignment="1">
      <alignment horizontal="center"/>
    </xf>
    <xf numFmtId="37" fontId="27" fillId="0" borderId="52" xfId="42" applyFont="1" applyFill="1" applyBorder="1" applyAlignment="1">
      <alignment horizontal="center"/>
    </xf>
    <xf numFmtId="37" fontId="27" fillId="0" borderId="71" xfId="42" applyFont="1" applyFill="1" applyBorder="1" applyAlignment="1">
      <alignment horizontal="center"/>
    </xf>
    <xf numFmtId="37" fontId="27" fillId="0" borderId="32" xfId="42" applyFont="1" applyFill="1" applyBorder="1" applyAlignment="1">
      <alignment horizontal="center"/>
    </xf>
    <xf numFmtId="37" fontId="27" fillId="0" borderId="32" xfId="42" quotePrefix="1" applyFont="1" applyFill="1" applyBorder="1" applyAlignment="1">
      <alignment horizontal="center"/>
    </xf>
    <xf numFmtId="37" fontId="27" fillId="0" borderId="75" xfId="42" quotePrefix="1" applyFont="1" applyFill="1" applyBorder="1" applyAlignment="1">
      <alignment horizontal="center"/>
    </xf>
    <xf numFmtId="41" fontId="27" fillId="0" borderId="18" xfId="42" applyNumberFormat="1" applyFont="1" applyFill="1" applyBorder="1" applyProtection="1"/>
    <xf numFmtId="41" fontId="27" fillId="0" borderId="16" xfId="42" applyNumberFormat="1" applyFont="1" applyFill="1" applyBorder="1" applyAlignment="1" applyProtection="1">
      <alignment horizontal="left"/>
    </xf>
    <xf numFmtId="0" fontId="27" fillId="0" borderId="16" xfId="42" applyNumberFormat="1" applyFont="1" applyFill="1" applyBorder="1" applyAlignment="1" applyProtection="1">
      <alignment horizontal="center"/>
    </xf>
    <xf numFmtId="0" fontId="27" fillId="0" borderId="77" xfId="42" applyNumberFormat="1" applyFont="1" applyFill="1" applyBorder="1" applyAlignment="1" applyProtection="1">
      <alignment horizontal="left"/>
    </xf>
    <xf numFmtId="0" fontId="27" fillId="0" borderId="78" xfId="42" applyNumberFormat="1" applyFont="1" applyFill="1" applyBorder="1" applyAlignment="1" applyProtection="1">
      <alignment horizontal="center"/>
    </xf>
    <xf numFmtId="41" fontId="29" fillId="0" borderId="79" xfId="42" applyNumberFormat="1" applyFont="1" applyFill="1" applyBorder="1" applyAlignment="1"/>
    <xf numFmtId="41" fontId="27" fillId="0" borderId="79" xfId="42" applyNumberFormat="1" applyFont="1" applyFill="1" applyBorder="1" applyAlignment="1"/>
    <xf numFmtId="41" fontId="27" fillId="0" borderId="78" xfId="42" applyNumberFormat="1" applyFont="1" applyFill="1" applyBorder="1" applyAlignment="1"/>
    <xf numFmtId="41" fontId="27" fillId="0" borderId="37" xfId="42" applyNumberFormat="1" applyFont="1" applyFill="1" applyBorder="1" applyAlignment="1"/>
    <xf numFmtId="41" fontId="27" fillId="0" borderId="35" xfId="42" applyNumberFormat="1" applyFont="1" applyFill="1" applyBorder="1" applyAlignment="1"/>
    <xf numFmtId="41" fontId="27" fillId="0" borderId="70" xfId="42" applyNumberFormat="1" applyFont="1" applyFill="1" applyBorder="1" applyProtection="1"/>
    <xf numFmtId="41" fontId="27" fillId="0" borderId="40" xfId="42" applyNumberFormat="1" applyFont="1" applyFill="1" applyBorder="1" applyAlignment="1" applyProtection="1">
      <alignment horizontal="left"/>
    </xf>
    <xf numFmtId="0" fontId="27" fillId="0" borderId="40" xfId="42" applyNumberFormat="1" applyFont="1" applyFill="1" applyBorder="1" applyAlignment="1">
      <alignment horizontal="center"/>
    </xf>
    <xf numFmtId="41" fontId="27" fillId="0" borderId="40" xfId="42" applyNumberFormat="1" applyFont="1" applyFill="1" applyBorder="1" applyAlignment="1">
      <alignment horizontal="center"/>
    </xf>
    <xf numFmtId="0" fontId="27" fillId="0" borderId="71" xfId="42" applyNumberFormat="1" applyFont="1" applyFill="1" applyBorder="1" applyAlignment="1">
      <alignment horizontal="left"/>
    </xf>
    <xf numFmtId="0" fontId="27" fillId="0" borderId="52" xfId="42" applyNumberFormat="1" applyFont="1" applyFill="1" applyBorder="1" applyAlignment="1" applyProtection="1">
      <alignment horizontal="center"/>
    </xf>
    <xf numFmtId="41" fontId="34" fillId="0" borderId="37" xfId="42" applyNumberFormat="1" applyFont="1" applyFill="1" applyBorder="1" applyAlignment="1"/>
    <xf numFmtId="41" fontId="34" fillId="0" borderId="35" xfId="42" applyNumberFormat="1" applyFont="1" applyFill="1" applyBorder="1" applyAlignment="1"/>
    <xf numFmtId="41" fontId="27" fillId="0" borderId="37" xfId="42" applyNumberFormat="1" applyFont="1" applyFill="1" applyBorder="1" applyAlignment="1" applyProtection="1">
      <alignment horizontal="left"/>
    </xf>
    <xf numFmtId="0" fontId="27" fillId="0" borderId="37" xfId="42" applyNumberFormat="1" applyFont="1" applyFill="1" applyBorder="1" applyAlignment="1">
      <alignment horizontal="center"/>
    </xf>
    <xf numFmtId="41" fontId="27" fillId="0" borderId="37" xfId="42" applyNumberFormat="1" applyFont="1" applyFill="1" applyBorder="1" applyAlignment="1">
      <alignment horizontal="center"/>
    </xf>
    <xf numFmtId="0" fontId="27" fillId="0" borderId="36" xfId="42" applyNumberFormat="1" applyFont="1" applyFill="1" applyBorder="1" applyAlignment="1">
      <alignment horizontal="left"/>
    </xf>
    <xf numFmtId="0" fontId="27" fillId="0" borderId="35" xfId="42" applyNumberFormat="1" applyFont="1" applyFill="1" applyBorder="1" applyAlignment="1" applyProtection="1">
      <alignment horizontal="center"/>
    </xf>
    <xf numFmtId="41" fontId="34" fillId="0" borderId="25" xfId="42" applyNumberFormat="1" applyFont="1" applyFill="1" applyBorder="1" applyAlignment="1"/>
    <xf numFmtId="41" fontId="27" fillId="0" borderId="82" xfId="42" applyNumberFormat="1" applyFont="1" applyFill="1" applyBorder="1" applyAlignment="1" applyProtection="1">
      <alignment horizontal="left"/>
    </xf>
    <xf numFmtId="0" fontId="27" fillId="0" borderId="82" xfId="42" applyNumberFormat="1" applyFont="1" applyFill="1" applyBorder="1" applyAlignment="1">
      <alignment horizontal="center"/>
    </xf>
    <xf numFmtId="41" fontId="27" fillId="0" borderId="82" xfId="42" applyNumberFormat="1" applyFont="1" applyFill="1" applyBorder="1" applyAlignment="1">
      <alignment horizontal="center"/>
    </xf>
    <xf numFmtId="0" fontId="27" fillId="0" borderId="83" xfId="42" applyNumberFormat="1" applyFont="1" applyFill="1" applyBorder="1" applyAlignment="1">
      <alignment horizontal="left"/>
    </xf>
    <xf numFmtId="0" fontId="27" fillId="0" borderId="47" xfId="42" applyNumberFormat="1" applyFont="1" applyFill="1" applyBorder="1" applyAlignment="1" applyProtection="1">
      <alignment horizontal="center"/>
    </xf>
    <xf numFmtId="41" fontId="34" fillId="0" borderId="84" xfId="42" applyNumberFormat="1" applyFont="1" applyFill="1" applyBorder="1" applyAlignment="1"/>
    <xf numFmtId="41" fontId="34" fillId="0" borderId="47" xfId="42" applyNumberFormat="1" applyFont="1" applyFill="1" applyBorder="1" applyAlignment="1"/>
    <xf numFmtId="41" fontId="27" fillId="0" borderId="46" xfId="42" applyNumberFormat="1" applyFont="1" applyFill="1" applyBorder="1" applyAlignment="1" applyProtection="1">
      <alignment horizontal="left"/>
    </xf>
    <xf numFmtId="0" fontId="27" fillId="0" borderId="46" xfId="42" applyNumberFormat="1" applyFont="1" applyFill="1" applyBorder="1" applyAlignment="1" applyProtection="1">
      <alignment horizontal="center"/>
    </xf>
    <xf numFmtId="0" fontId="27" fillId="0" borderId="45" xfId="42" applyNumberFormat="1" applyFont="1" applyFill="1" applyBorder="1" applyAlignment="1">
      <alignment horizontal="left"/>
    </xf>
    <xf numFmtId="0" fontId="27" fillId="0" borderId="55" xfId="42" applyNumberFormat="1" applyFont="1" applyFill="1" applyBorder="1" applyAlignment="1" applyProtection="1">
      <alignment horizontal="center"/>
    </xf>
    <xf numFmtId="41" fontId="42" fillId="0" borderId="37" xfId="0" applyNumberFormat="1" applyFont="1" applyFill="1" applyBorder="1" applyAlignment="1"/>
    <xf numFmtId="41" fontId="42" fillId="0" borderId="35" xfId="0" applyNumberFormat="1" applyFont="1" applyFill="1" applyBorder="1" applyAlignment="1"/>
    <xf numFmtId="0" fontId="27" fillId="0" borderId="37" xfId="42" applyNumberFormat="1" applyFont="1" applyFill="1" applyBorder="1" applyAlignment="1" applyProtection="1">
      <alignment horizontal="center"/>
    </xf>
    <xf numFmtId="41" fontId="42" fillId="0" borderId="25" xfId="0" applyNumberFormat="1" applyFont="1" applyFill="1" applyBorder="1" applyAlignment="1"/>
    <xf numFmtId="41" fontId="27" fillId="0" borderId="36" xfId="0" applyNumberFormat="1" applyFont="1" applyFill="1" applyBorder="1" applyAlignment="1">
      <alignment horizontal="left"/>
    </xf>
    <xf numFmtId="41" fontId="27" fillId="0" borderId="35" xfId="0" applyNumberFormat="1" applyFont="1" applyFill="1" applyBorder="1" applyAlignment="1">
      <alignment horizontal="center"/>
    </xf>
    <xf numFmtId="41" fontId="42" fillId="0" borderId="35" xfId="0" applyNumberFormat="1" applyFont="1" applyFill="1" applyBorder="1"/>
    <xf numFmtId="41" fontId="42" fillId="0" borderId="25" xfId="0" applyNumberFormat="1" applyFont="1" applyFill="1" applyBorder="1" applyAlignment="1">
      <alignment horizontal="center"/>
    </xf>
    <xf numFmtId="41" fontId="27" fillId="0" borderId="43" xfId="42" applyNumberFormat="1" applyFont="1" applyFill="1" applyBorder="1" applyAlignment="1" applyProtection="1">
      <alignment horizontal="left"/>
    </xf>
    <xf numFmtId="0" fontId="27" fillId="0" borderId="43" xfId="42" applyNumberFormat="1" applyFont="1" applyFill="1" applyBorder="1" applyAlignment="1" applyProtection="1">
      <alignment horizontal="center"/>
    </xf>
    <xf numFmtId="0" fontId="27" fillId="0" borderId="42" xfId="42" applyNumberFormat="1" applyFont="1" applyFill="1" applyBorder="1" applyAlignment="1">
      <alignment horizontal="left"/>
    </xf>
    <xf numFmtId="0" fontId="27" fillId="0" borderId="75" xfId="42" applyNumberFormat="1" applyFont="1" applyFill="1" applyBorder="1" applyAlignment="1" applyProtection="1">
      <alignment horizontal="center"/>
    </xf>
    <xf numFmtId="49" fontId="27" fillId="0" borderId="37" xfId="42" applyNumberFormat="1" applyFont="1" applyFill="1" applyBorder="1" applyAlignment="1">
      <alignment horizontal="center"/>
    </xf>
    <xf numFmtId="41" fontId="27" fillId="0" borderId="25" xfId="42" applyNumberFormat="1" applyFont="1" applyFill="1" applyBorder="1" applyAlignment="1"/>
    <xf numFmtId="0" fontId="27" fillId="0" borderId="43" xfId="42" applyNumberFormat="1" applyFont="1" applyFill="1" applyBorder="1" applyAlignment="1">
      <alignment horizontal="center"/>
    </xf>
    <xf numFmtId="0" fontId="27" fillId="0" borderId="19" xfId="42" applyNumberFormat="1" applyFont="1" applyFill="1" applyBorder="1" applyAlignment="1" applyProtection="1">
      <alignment horizontal="left"/>
    </xf>
    <xf numFmtId="41" fontId="27" fillId="0" borderId="20" xfId="42" applyNumberFormat="1" applyFont="1" applyFill="1" applyBorder="1" applyAlignment="1" applyProtection="1">
      <alignment horizontal="left"/>
    </xf>
    <xf numFmtId="0" fontId="27" fillId="0" borderId="14" xfId="42" applyNumberFormat="1" applyFont="1" applyFill="1" applyBorder="1" applyAlignment="1" applyProtection="1">
      <alignment horizontal="center"/>
    </xf>
    <xf numFmtId="41" fontId="27" fillId="0" borderId="14" xfId="42" applyNumberFormat="1" applyFont="1" applyFill="1" applyBorder="1" applyAlignment="1">
      <alignment horizontal="center"/>
    </xf>
    <xf numFmtId="41" fontId="27" fillId="0" borderId="14" xfId="42" applyNumberFormat="1" applyFont="1" applyFill="1" applyBorder="1"/>
    <xf numFmtId="41" fontId="27" fillId="0" borderId="56" xfId="42" applyNumberFormat="1" applyFont="1" applyFill="1" applyBorder="1" applyAlignment="1" applyProtection="1"/>
    <xf numFmtId="41" fontId="28" fillId="0" borderId="0" xfId="42" applyNumberFormat="1" applyFont="1" applyFill="1" applyAlignment="1"/>
    <xf numFmtId="41" fontId="27" fillId="0" borderId="41" xfId="42" applyNumberFormat="1" applyFont="1" applyFill="1" applyBorder="1" applyProtection="1"/>
    <xf numFmtId="41" fontId="27" fillId="0" borderId="70" xfId="42" applyNumberFormat="1" applyFont="1" applyFill="1" applyBorder="1" applyAlignment="1" applyProtection="1">
      <alignment horizontal="left"/>
    </xf>
    <xf numFmtId="0" fontId="27" fillId="0" borderId="70" xfId="42" applyNumberFormat="1" applyFont="1" applyFill="1" applyBorder="1" applyAlignment="1" applyProtection="1">
      <alignment horizontal="center"/>
    </xf>
    <xf numFmtId="49" fontId="27" fillId="0" borderId="40" xfId="42" applyNumberFormat="1" applyFont="1" applyFill="1" applyBorder="1" applyAlignment="1">
      <alignment horizontal="center"/>
    </xf>
    <xf numFmtId="0" fontId="27" fillId="0" borderId="40" xfId="42" applyNumberFormat="1" applyFont="1" applyFill="1" applyBorder="1" applyAlignment="1">
      <alignment horizontal="left"/>
    </xf>
    <xf numFmtId="0" fontId="27" fillId="0" borderId="40" xfId="42" applyNumberFormat="1" applyFont="1" applyFill="1" applyBorder="1" applyAlignment="1" applyProtection="1">
      <alignment horizontal="center"/>
    </xf>
    <xf numFmtId="0" fontId="38" fillId="0" borderId="40" xfId="42" applyNumberFormat="1" applyFont="1" applyFill="1" applyBorder="1" applyAlignment="1" applyProtection="1"/>
    <xf numFmtId="0" fontId="38" fillId="0" borderId="71" xfId="42" applyNumberFormat="1" applyFont="1" applyFill="1" applyBorder="1" applyAlignment="1">
      <alignment horizontal="center"/>
    </xf>
    <xf numFmtId="41" fontId="38" fillId="0" borderId="87" xfId="42" applyNumberFormat="1" applyFont="1" applyFill="1" applyBorder="1" applyAlignment="1"/>
    <xf numFmtId="41" fontId="38" fillId="0" borderId="41" xfId="42" applyNumberFormat="1" applyFont="1" applyFill="1" applyBorder="1" applyAlignment="1"/>
    <xf numFmtId="41" fontId="38" fillId="0" borderId="73" xfId="42" applyNumberFormat="1" applyFont="1" applyFill="1" applyBorder="1" applyAlignment="1"/>
    <xf numFmtId="41" fontId="38" fillId="0" borderId="52" xfId="42" applyNumberFormat="1" applyFont="1" applyFill="1" applyBorder="1" applyAlignment="1"/>
    <xf numFmtId="41" fontId="27" fillId="0" borderId="38" xfId="42" applyNumberFormat="1" applyFont="1" applyFill="1" applyBorder="1" applyProtection="1"/>
    <xf numFmtId="41" fontId="27" fillId="0" borderId="80" xfId="42" applyNumberFormat="1" applyFont="1" applyFill="1" applyBorder="1" applyAlignment="1" applyProtection="1">
      <alignment horizontal="left"/>
    </xf>
    <xf numFmtId="0" fontId="27" fillId="0" borderId="80" xfId="42" applyNumberFormat="1" applyFont="1" applyFill="1" applyBorder="1" applyAlignment="1" applyProtection="1">
      <alignment horizontal="center"/>
    </xf>
    <xf numFmtId="0" fontId="27" fillId="0" borderId="37" xfId="42" applyNumberFormat="1" applyFont="1" applyFill="1" applyBorder="1" applyAlignment="1">
      <alignment horizontal="left"/>
    </xf>
    <xf numFmtId="0" fontId="38" fillId="0" borderId="37" xfId="42" applyNumberFormat="1" applyFont="1" applyFill="1" applyBorder="1" applyAlignment="1" applyProtection="1"/>
    <xf numFmtId="0" fontId="38" fillId="0" borderId="36" xfId="42" applyNumberFormat="1" applyFont="1" applyFill="1" applyBorder="1" applyAlignment="1">
      <alignment horizontal="center"/>
    </xf>
    <xf numFmtId="41" fontId="38" fillId="0" borderId="48" xfId="42" applyNumberFormat="1" applyFont="1" applyFill="1" applyBorder="1" applyAlignment="1"/>
    <xf numFmtId="41" fontId="38" fillId="0" borderId="38" xfId="42" applyNumberFormat="1" applyFont="1" applyFill="1" applyBorder="1" applyAlignment="1"/>
    <xf numFmtId="41" fontId="38" fillId="0" borderId="25" xfId="42" applyNumberFormat="1" applyFont="1" applyFill="1" applyBorder="1" applyAlignment="1"/>
    <xf numFmtId="37" fontId="37" fillId="0" borderId="37" xfId="42" applyFont="1" applyFill="1" applyBorder="1" applyAlignment="1">
      <alignment horizontal="left" wrapText="1"/>
    </xf>
    <xf numFmtId="41" fontId="38" fillId="0" borderId="48" xfId="42" applyNumberFormat="1" applyFont="1" applyFill="1" applyBorder="1" applyAlignment="1">
      <alignment wrapText="1"/>
    </xf>
    <xf numFmtId="41" fontId="46" fillId="0" borderId="25" xfId="42" applyNumberFormat="1" applyFont="1" applyFill="1" applyBorder="1" applyAlignment="1"/>
    <xf numFmtId="41" fontId="38" fillId="0" borderId="35" xfId="42" applyNumberFormat="1" applyFont="1" applyFill="1" applyBorder="1" applyAlignment="1"/>
    <xf numFmtId="41" fontId="27" fillId="0" borderId="80" xfId="42" applyNumberFormat="1" applyFont="1" applyFill="1" applyBorder="1"/>
    <xf numFmtId="0" fontId="37" fillId="0" borderId="80" xfId="42" applyNumberFormat="1" applyFont="1" applyFill="1" applyBorder="1" applyAlignment="1">
      <alignment horizontal="center" wrapText="1"/>
    </xf>
    <xf numFmtId="41" fontId="46" fillId="0" borderId="25" xfId="42" applyNumberFormat="1" applyFont="1" applyFill="1" applyBorder="1"/>
    <xf numFmtId="41" fontId="38" fillId="0" borderId="25" xfId="42" quotePrefix="1" applyNumberFormat="1" applyFont="1" applyFill="1" applyBorder="1" applyAlignment="1"/>
    <xf numFmtId="41" fontId="46" fillId="0" borderId="25" xfId="42" quotePrefix="1" applyNumberFormat="1" applyFont="1" applyFill="1" applyBorder="1" applyAlignment="1"/>
    <xf numFmtId="37" fontId="37" fillId="0" borderId="37" xfId="42" applyFont="1" applyFill="1" applyBorder="1" applyAlignment="1">
      <alignment horizontal="left"/>
    </xf>
    <xf numFmtId="0" fontId="38" fillId="0" borderId="36" xfId="42" applyNumberFormat="1" applyFont="1" applyFill="1" applyBorder="1" applyAlignment="1">
      <alignment horizontal="center" wrapText="1"/>
    </xf>
    <xf numFmtId="41" fontId="63" fillId="0" borderId="38" xfId="42" applyNumberFormat="1" applyFont="1" applyFill="1" applyBorder="1" applyAlignment="1"/>
    <xf numFmtId="41" fontId="28" fillId="0" borderId="35" xfId="42" applyNumberFormat="1" applyFont="1" applyFill="1" applyBorder="1" applyAlignment="1"/>
    <xf numFmtId="41" fontId="63" fillId="0" borderId="25" xfId="42" applyNumberFormat="1" applyFont="1" applyFill="1" applyBorder="1" applyAlignment="1"/>
    <xf numFmtId="0" fontId="38" fillId="0" borderId="37" xfId="42" applyNumberFormat="1" applyFont="1" applyFill="1" applyBorder="1" applyAlignment="1"/>
    <xf numFmtId="0" fontId="27" fillId="0" borderId="80" xfId="42" applyNumberFormat="1" applyFont="1" applyFill="1" applyBorder="1" applyAlignment="1">
      <alignment horizontal="center" wrapText="1"/>
    </xf>
    <xf numFmtId="0" fontId="46" fillId="0" borderId="37" xfId="42" applyNumberFormat="1" applyFont="1" applyFill="1" applyBorder="1" applyAlignment="1"/>
    <xf numFmtId="0" fontId="46" fillId="0" borderId="36" xfId="42" applyNumberFormat="1" applyFont="1" applyFill="1" applyBorder="1" applyAlignment="1">
      <alignment horizontal="center"/>
    </xf>
    <xf numFmtId="41" fontId="46" fillId="0" borderId="48" xfId="42" applyNumberFormat="1" applyFont="1" applyFill="1" applyBorder="1" applyAlignment="1"/>
    <xf numFmtId="41" fontId="46" fillId="0" borderId="38" xfId="42" applyNumberFormat="1" applyFont="1" applyFill="1" applyBorder="1" applyAlignment="1"/>
    <xf numFmtId="41" fontId="64" fillId="0" borderId="25" xfId="42" applyNumberFormat="1" applyFont="1" applyFill="1" applyBorder="1" applyAlignment="1"/>
    <xf numFmtId="41" fontId="46" fillId="0" borderId="35" xfId="42" applyNumberFormat="1" applyFont="1" applyFill="1" applyBorder="1" applyAlignment="1"/>
    <xf numFmtId="0" fontId="27" fillId="0" borderId="37" xfId="42" applyNumberFormat="1" applyFont="1" applyFill="1" applyBorder="1" applyAlignment="1">
      <alignment horizontal="left" wrapText="1"/>
    </xf>
    <xf numFmtId="0" fontId="27" fillId="0" borderId="80" xfId="42" applyNumberFormat="1" applyFont="1" applyFill="1" applyBorder="1" applyAlignment="1">
      <alignment horizontal="center"/>
    </xf>
    <xf numFmtId="41" fontId="27" fillId="0" borderId="44" xfId="42" applyNumberFormat="1" applyFont="1" applyFill="1" applyBorder="1" applyProtection="1"/>
    <xf numFmtId="41" fontId="27" fillId="0" borderId="74" xfId="42" applyNumberFormat="1" applyFont="1" applyFill="1" applyBorder="1"/>
    <xf numFmtId="0" fontId="27" fillId="0" borderId="74" xfId="42" applyNumberFormat="1" applyFont="1" applyFill="1" applyBorder="1" applyAlignment="1">
      <alignment horizontal="center"/>
    </xf>
    <xf numFmtId="37" fontId="27" fillId="0" borderId="85" xfId="42" applyFont="1" applyFill="1" applyBorder="1" applyAlignment="1">
      <alignment wrapText="1"/>
    </xf>
    <xf numFmtId="37" fontId="27" fillId="0" borderId="46" xfId="42" applyFont="1" applyFill="1" applyBorder="1" applyAlignment="1">
      <alignment horizontal="center"/>
    </xf>
    <xf numFmtId="0" fontId="38" fillId="0" borderId="46" xfId="42" applyNumberFormat="1" applyFont="1" applyFill="1" applyBorder="1" applyAlignment="1"/>
    <xf numFmtId="41" fontId="65" fillId="0" borderId="88" xfId="42" applyNumberFormat="1" applyFont="1" applyFill="1" applyBorder="1" applyAlignment="1">
      <alignment horizontal="center"/>
    </xf>
    <xf numFmtId="41" fontId="46" fillId="0" borderId="88" xfId="42" applyNumberFormat="1" applyFont="1" applyFill="1" applyBorder="1"/>
    <xf numFmtId="41" fontId="65" fillId="0" borderId="88" xfId="42" applyNumberFormat="1" applyFont="1" applyFill="1" applyBorder="1"/>
    <xf numFmtId="37" fontId="27" fillId="0" borderId="80" xfId="42" applyFont="1" applyFill="1" applyBorder="1" applyAlignment="1">
      <alignment wrapText="1"/>
    </xf>
    <xf numFmtId="37" fontId="27" fillId="0" borderId="37" xfId="42" applyFont="1" applyFill="1" applyBorder="1" applyAlignment="1">
      <alignment horizontal="center"/>
    </xf>
    <xf numFmtId="41" fontId="65" fillId="0" borderId="89" xfId="42" applyNumberFormat="1" applyFont="1" applyFill="1" applyBorder="1" applyAlignment="1">
      <alignment horizontal="center"/>
    </xf>
    <xf numFmtId="41" fontId="46" fillId="0" borderId="89" xfId="42" applyNumberFormat="1" applyFont="1" applyFill="1" applyBorder="1"/>
    <xf numFmtId="41" fontId="65" fillId="0" borderId="89" xfId="42" applyNumberFormat="1" applyFont="1" applyFill="1" applyBorder="1"/>
    <xf numFmtId="37" fontId="27" fillId="0" borderId="37" xfId="42" applyFont="1" applyFill="1" applyBorder="1" applyAlignment="1">
      <alignment wrapText="1"/>
    </xf>
    <xf numFmtId="41" fontId="27" fillId="0" borderId="80" xfId="42" applyNumberFormat="1" applyFont="1" applyFill="1" applyBorder="1" applyAlignment="1"/>
    <xf numFmtId="41" fontId="27" fillId="0" borderId="90" xfId="42" applyNumberFormat="1" applyFont="1" applyFill="1" applyBorder="1" applyProtection="1"/>
    <xf numFmtId="41" fontId="27" fillId="0" borderId="91" xfId="42" applyNumberFormat="1" applyFont="1" applyFill="1" applyBorder="1"/>
    <xf numFmtId="0" fontId="27" fillId="0" borderId="91" xfId="42" applyNumberFormat="1" applyFont="1" applyFill="1" applyBorder="1" applyAlignment="1">
      <alignment horizontal="center"/>
    </xf>
    <xf numFmtId="37" fontId="27" fillId="0" borderId="91" xfId="42" applyFont="1" applyFill="1" applyBorder="1"/>
    <xf numFmtId="37" fontId="27" fillId="0" borderId="91" xfId="42" applyFont="1" applyFill="1" applyBorder="1" applyAlignment="1">
      <alignment horizontal="center"/>
    </xf>
    <xf numFmtId="0" fontId="38" fillId="0" borderId="92" xfId="42" applyNumberFormat="1" applyFont="1" applyFill="1" applyBorder="1" applyAlignment="1"/>
    <xf numFmtId="41" fontId="65" fillId="0" borderId="93" xfId="42" applyNumberFormat="1" applyFont="1" applyFill="1" applyBorder="1" applyAlignment="1">
      <alignment horizontal="center"/>
    </xf>
    <xf numFmtId="41" fontId="46" fillId="0" borderId="93" xfId="42" applyNumberFormat="1" applyFont="1" applyFill="1" applyBorder="1"/>
    <xf numFmtId="41" fontId="27" fillId="0" borderId="94" xfId="42" applyNumberFormat="1" applyFont="1" applyFill="1" applyBorder="1" applyAlignment="1"/>
    <xf numFmtId="37" fontId="27" fillId="0" borderId="95" xfId="42" applyFont="1" applyFill="1" applyBorder="1"/>
    <xf numFmtId="37" fontId="27" fillId="0" borderId="95" xfId="42" applyFont="1" applyFill="1" applyBorder="1" applyAlignment="1">
      <alignment horizontal="center"/>
    </xf>
    <xf numFmtId="41" fontId="65" fillId="0" borderId="17" xfId="42" applyNumberFormat="1" applyFont="1" applyFill="1" applyBorder="1" applyAlignment="1">
      <alignment horizontal="center"/>
    </xf>
    <xf numFmtId="41" fontId="46" fillId="0" borderId="17" xfId="42" applyNumberFormat="1" applyFont="1" applyFill="1" applyBorder="1"/>
    <xf numFmtId="41" fontId="65" fillId="0" borderId="17" xfId="42" applyNumberFormat="1" applyFont="1" applyFill="1" applyBorder="1"/>
    <xf numFmtId="41" fontId="67" fillId="0" borderId="25" xfId="42" applyNumberFormat="1" applyFont="1" applyFill="1" applyBorder="1"/>
    <xf numFmtId="41" fontId="27" fillId="0" borderId="96" xfId="42" applyNumberFormat="1" applyFont="1" applyFill="1" applyBorder="1" applyProtection="1"/>
    <xf numFmtId="41" fontId="27" fillId="0" borderId="81" xfId="42" applyNumberFormat="1" applyFont="1" applyFill="1" applyBorder="1" applyAlignment="1" applyProtection="1">
      <alignment horizontal="left"/>
    </xf>
    <xf numFmtId="0" fontId="27" fillId="0" borderId="81" xfId="42" applyNumberFormat="1" applyFont="1" applyFill="1" applyBorder="1" applyAlignment="1" applyProtection="1">
      <alignment horizontal="center"/>
    </xf>
    <xf numFmtId="0" fontId="27" fillId="0" borderId="82" xfId="42" applyNumberFormat="1" applyFont="1" applyFill="1" applyBorder="1" applyAlignment="1">
      <alignment horizontal="left"/>
    </xf>
    <xf numFmtId="0" fontId="27" fillId="0" borderId="82" xfId="42" applyNumberFormat="1" applyFont="1" applyFill="1" applyBorder="1" applyAlignment="1" applyProtection="1">
      <alignment horizontal="center"/>
    </xf>
    <xf numFmtId="0" fontId="38" fillId="0" borderId="82" xfId="42" applyNumberFormat="1" applyFont="1" applyFill="1" applyBorder="1" applyAlignment="1" applyProtection="1"/>
    <xf numFmtId="0" fontId="38" fillId="0" borderId="83" xfId="42" applyNumberFormat="1" applyFont="1" applyFill="1" applyBorder="1" applyAlignment="1"/>
    <xf numFmtId="41" fontId="38" fillId="0" borderId="97" xfId="42" applyNumberFormat="1" applyFont="1" applyFill="1" applyBorder="1" applyAlignment="1"/>
    <xf numFmtId="37" fontId="38" fillId="0" borderId="96" xfId="42" applyFont="1" applyFill="1" applyBorder="1"/>
    <xf numFmtId="41" fontId="38" fillId="0" borderId="84" xfId="42" applyNumberFormat="1" applyFont="1" applyFill="1" applyBorder="1" applyAlignment="1"/>
    <xf numFmtId="41" fontId="38" fillId="0" borderId="47" xfId="42" applyNumberFormat="1" applyFont="1" applyFill="1" applyBorder="1" applyAlignment="1"/>
    <xf numFmtId="41" fontId="27" fillId="0" borderId="52" xfId="42" applyNumberFormat="1" applyFont="1" applyFill="1" applyBorder="1" applyAlignment="1"/>
    <xf numFmtId="41" fontId="27" fillId="0" borderId="19" xfId="42" applyNumberFormat="1" applyFont="1" applyFill="1" applyBorder="1"/>
    <xf numFmtId="0" fontId="27" fillId="0" borderId="0" xfId="42" applyNumberFormat="1" applyFont="1" applyFill="1" applyAlignment="1">
      <alignment horizontal="center"/>
    </xf>
    <xf numFmtId="0" fontId="27" fillId="0" borderId="0" xfId="42" applyNumberFormat="1" applyFont="1" applyFill="1" applyAlignment="1">
      <alignment horizontal="left"/>
    </xf>
    <xf numFmtId="0" fontId="27" fillId="0" borderId="0" xfId="42" applyNumberFormat="1" applyFont="1" applyFill="1" applyAlignment="1"/>
    <xf numFmtId="41" fontId="27" fillId="0" borderId="0" xfId="42" applyNumberFormat="1" applyFont="1" applyFill="1" applyAlignment="1">
      <alignment horizontal="left"/>
    </xf>
    <xf numFmtId="37" fontId="29" fillId="0" borderId="0" xfId="42" applyFont="1" applyFill="1" applyBorder="1" applyAlignment="1"/>
    <xf numFmtId="41" fontId="29" fillId="0" borderId="0" xfId="42" applyNumberFormat="1" applyFont="1" applyFill="1" applyAlignment="1"/>
    <xf numFmtId="41" fontId="34" fillId="0" borderId="0" xfId="42" applyNumberFormat="1" applyFont="1" applyFill="1" applyAlignment="1"/>
    <xf numFmtId="37" fontId="46" fillId="0" borderId="0" xfId="42" applyFont="1" applyFill="1" applyBorder="1" applyAlignment="1"/>
    <xf numFmtId="41" fontId="38" fillId="0" borderId="0" xfId="42" applyNumberFormat="1" applyFont="1" applyFill="1" applyAlignment="1"/>
    <xf numFmtId="37" fontId="37" fillId="0" borderId="0" xfId="42" applyFont="1" applyFill="1" applyBorder="1" applyAlignment="1"/>
    <xf numFmtId="41" fontId="27" fillId="0" borderId="24" xfId="42" applyNumberFormat="1" applyFont="1" applyFill="1" applyBorder="1" applyAlignment="1" applyProtection="1">
      <alignment horizontal="left"/>
    </xf>
    <xf numFmtId="0" fontId="27" fillId="0" borderId="11" xfId="42" applyNumberFormat="1" applyFont="1" applyFill="1" applyBorder="1" applyAlignment="1" applyProtection="1">
      <alignment horizontal="center"/>
    </xf>
    <xf numFmtId="41" fontId="27" fillId="0" borderId="86" xfId="42" applyNumberFormat="1" applyFont="1" applyFill="1" applyBorder="1" applyAlignment="1" applyProtection="1"/>
    <xf numFmtId="37" fontId="27" fillId="0" borderId="43" xfId="42" quotePrefix="1" applyFont="1" applyFill="1" applyBorder="1" applyAlignment="1">
      <alignment horizontal="center"/>
    </xf>
    <xf numFmtId="41" fontId="29" fillId="0" borderId="99" xfId="42" applyNumberFormat="1" applyFont="1" applyFill="1" applyBorder="1" applyAlignment="1"/>
    <xf numFmtId="41" fontId="34" fillId="0" borderId="53" xfId="42" applyNumberFormat="1" applyFont="1" applyFill="1" applyBorder="1" applyAlignment="1"/>
    <xf numFmtId="37" fontId="34" fillId="0" borderId="61" xfId="42" applyFont="1" applyFill="1" applyBorder="1"/>
    <xf numFmtId="41" fontId="42" fillId="0" borderId="53" xfId="0" applyNumberFormat="1" applyFont="1" applyFill="1" applyBorder="1" applyAlignment="1"/>
    <xf numFmtId="41" fontId="42" fillId="0" borderId="53" xfId="0" applyNumberFormat="1" applyFont="1" applyFill="1" applyBorder="1" applyAlignment="1">
      <alignment horizontal="center"/>
    </xf>
    <xf numFmtId="41" fontId="42" fillId="0" borderId="53" xfId="0" applyNumberFormat="1" applyFont="1" applyFill="1" applyBorder="1"/>
    <xf numFmtId="41" fontId="27" fillId="0" borderId="61" xfId="42" applyNumberFormat="1" applyFont="1" applyFill="1" applyBorder="1" applyAlignment="1" applyProtection="1"/>
    <xf numFmtId="41" fontId="27" fillId="0" borderId="84" xfId="42" applyNumberFormat="1" applyFont="1" applyFill="1" applyBorder="1" applyAlignment="1" applyProtection="1"/>
    <xf numFmtId="41" fontId="34" fillId="0" borderId="46" xfId="42" applyNumberFormat="1" applyFont="1" applyFill="1" applyBorder="1" applyAlignment="1"/>
    <xf numFmtId="41" fontId="34" fillId="0" borderId="55" xfId="42" applyNumberFormat="1" applyFont="1" applyFill="1" applyBorder="1" applyAlignment="1"/>
    <xf numFmtId="41" fontId="27" fillId="0" borderId="16" xfId="42" applyNumberFormat="1" applyFont="1" applyFill="1" applyBorder="1" applyAlignment="1"/>
    <xf numFmtId="41" fontId="34" fillId="0" borderId="82" xfId="42" applyNumberFormat="1" applyFont="1" applyFill="1" applyBorder="1" applyAlignment="1"/>
    <xf numFmtId="41" fontId="42" fillId="0" borderId="49" xfId="0" applyNumberFormat="1" applyFont="1" applyFill="1" applyBorder="1" applyAlignment="1"/>
    <xf numFmtId="41" fontId="42" fillId="0" borderId="73" xfId="0" applyNumberFormat="1" applyFont="1" applyFill="1" applyBorder="1" applyAlignment="1"/>
    <xf numFmtId="41" fontId="42" fillId="0" borderId="40" xfId="0" applyNumberFormat="1" applyFont="1" applyFill="1" applyBorder="1" applyAlignment="1"/>
    <xf numFmtId="41" fontId="42" fillId="0" borderId="52" xfId="0" applyNumberFormat="1" applyFont="1" applyFill="1" applyBorder="1" applyAlignment="1"/>
    <xf numFmtId="41" fontId="42" fillId="0" borderId="61" xfId="0" applyNumberFormat="1" applyFont="1" applyFill="1" applyBorder="1" applyAlignment="1"/>
    <xf numFmtId="41" fontId="42" fillId="0" borderId="84" xfId="0" applyNumberFormat="1" applyFont="1" applyFill="1" applyBorder="1" applyAlignment="1"/>
    <xf numFmtId="41" fontId="42" fillId="0" borderId="82" xfId="0" applyNumberFormat="1" applyFont="1" applyFill="1" applyBorder="1" applyAlignment="1"/>
    <xf numFmtId="41" fontId="42" fillId="0" borderId="47" xfId="0" applyNumberFormat="1" applyFont="1" applyFill="1" applyBorder="1" applyAlignment="1"/>
    <xf numFmtId="0" fontId="27" fillId="0" borderId="10" xfId="42" applyNumberFormat="1" applyFont="1" applyFill="1" applyBorder="1" applyAlignment="1" applyProtection="1">
      <alignment horizontal="left"/>
    </xf>
    <xf numFmtId="37" fontId="44" fillId="0" borderId="0" xfId="42" applyFont="1" applyFill="1" applyBorder="1" applyAlignment="1"/>
    <xf numFmtId="41" fontId="65" fillId="0" borderId="93" xfId="42" applyNumberFormat="1" applyFont="1" applyFill="1" applyBorder="1"/>
    <xf numFmtId="41" fontId="27" fillId="0" borderId="92" xfId="42" applyNumberFormat="1" applyFont="1" applyFill="1" applyBorder="1" applyAlignment="1"/>
    <xf numFmtId="41" fontId="28" fillId="0" borderId="25" xfId="42" applyNumberFormat="1" applyFont="1" applyFill="1" applyBorder="1" applyAlignment="1"/>
    <xf numFmtId="41" fontId="67" fillId="0" borderId="25" xfId="42" applyNumberFormat="1" applyFont="1" applyFill="1" applyBorder="1" applyAlignment="1"/>
    <xf numFmtId="41" fontId="38" fillId="0" borderId="49" xfId="42" applyNumberFormat="1" applyFont="1" applyFill="1" applyBorder="1" applyAlignment="1"/>
    <xf numFmtId="41" fontId="38" fillId="0" borderId="53" xfId="42" applyNumberFormat="1" applyFont="1" applyFill="1" applyBorder="1" applyAlignment="1"/>
    <xf numFmtId="41" fontId="46" fillId="0" borderId="53" xfId="42" applyNumberFormat="1" applyFont="1" applyFill="1" applyBorder="1" applyAlignment="1"/>
    <xf numFmtId="41" fontId="46" fillId="0" borderId="53" xfId="42" applyNumberFormat="1" applyFont="1" applyFill="1" applyBorder="1"/>
    <xf numFmtId="41" fontId="27" fillId="0" borderId="53" xfId="42" applyNumberFormat="1" applyFont="1" applyFill="1" applyBorder="1" applyAlignment="1"/>
    <xf numFmtId="41" fontId="63" fillId="0" borderId="53" xfId="42" applyNumberFormat="1" applyFont="1" applyFill="1" applyBorder="1" applyAlignment="1"/>
    <xf numFmtId="41" fontId="46" fillId="0" borderId="53" xfId="42" quotePrefix="1" applyNumberFormat="1" applyFont="1" applyFill="1" applyBorder="1" applyAlignment="1"/>
    <xf numFmtId="41" fontId="66" fillId="0" borderId="35" xfId="42" applyNumberFormat="1" applyFont="1" applyFill="1" applyBorder="1" applyAlignment="1"/>
    <xf numFmtId="41" fontId="67" fillId="0" borderId="53" xfId="42" applyNumberFormat="1" applyFont="1" applyFill="1" applyBorder="1"/>
    <xf numFmtId="41" fontId="38" fillId="0" borderId="61" xfId="42" applyNumberFormat="1" applyFont="1" applyFill="1" applyBorder="1" applyAlignment="1"/>
    <xf numFmtId="41" fontId="46" fillId="0" borderId="37" xfId="42" applyNumberFormat="1" applyFont="1" applyFill="1" applyBorder="1" applyAlignment="1"/>
    <xf numFmtId="41" fontId="64" fillId="0" borderId="35" xfId="42" applyNumberFormat="1" applyFont="1" applyFill="1" applyBorder="1" applyAlignment="1"/>
    <xf numFmtId="41" fontId="64" fillId="0" borderId="37" xfId="42" applyNumberFormat="1" applyFont="1" applyFill="1" applyBorder="1" applyAlignment="1"/>
    <xf numFmtId="164" fontId="46" fillId="0" borderId="35" xfId="51" applyNumberFormat="1" applyFont="1" applyFill="1" applyBorder="1" applyAlignment="1"/>
    <xf numFmtId="0" fontId="46" fillId="0" borderId="35" xfId="42" applyNumberFormat="1" applyFont="1" applyFill="1" applyBorder="1" applyAlignment="1"/>
    <xf numFmtId="0" fontId="29" fillId="0" borderId="15" xfId="42" applyNumberFormat="1" applyFont="1" applyFill="1" applyBorder="1" applyAlignment="1" applyProtection="1"/>
    <xf numFmtId="0" fontId="34" fillId="0" borderId="38" xfId="42" applyNumberFormat="1" applyFont="1" applyFill="1" applyBorder="1" applyAlignment="1" applyProtection="1"/>
    <xf numFmtId="0" fontId="34" fillId="0" borderId="96" xfId="42" applyNumberFormat="1" applyFont="1" applyFill="1" applyBorder="1" applyAlignment="1" applyProtection="1"/>
    <xf numFmtId="0" fontId="42" fillId="0" borderId="88" xfId="42" applyNumberFormat="1" applyFont="1" applyFill="1" applyBorder="1" applyAlignment="1" applyProtection="1"/>
    <xf numFmtId="0" fontId="42" fillId="0" borderId="89" xfId="42" applyNumberFormat="1" applyFont="1" applyFill="1" applyBorder="1" applyAlignment="1" applyProtection="1"/>
    <xf numFmtId="0" fontId="42" fillId="0" borderId="76" xfId="42" applyNumberFormat="1" applyFont="1" applyFill="1" applyBorder="1" applyAlignment="1" applyProtection="1"/>
    <xf numFmtId="0" fontId="29" fillId="0" borderId="13" xfId="42" applyNumberFormat="1" applyFont="1" applyFill="1" applyBorder="1" applyAlignment="1" applyProtection="1"/>
    <xf numFmtId="41" fontId="27" fillId="0" borderId="60" xfId="42" applyNumberFormat="1" applyFont="1" applyFill="1" applyBorder="1" applyAlignment="1" applyProtection="1">
      <alignment horizontal="left"/>
    </xf>
    <xf numFmtId="37" fontId="34" fillId="0" borderId="89" xfId="42" applyFont="1" applyFill="1" applyBorder="1"/>
    <xf numFmtId="37" fontId="34" fillId="0" borderId="101" xfId="42" applyFont="1" applyFill="1" applyBorder="1"/>
    <xf numFmtId="41" fontId="42" fillId="0" borderId="88" xfId="42" applyNumberFormat="1" applyFont="1" applyFill="1" applyBorder="1" applyAlignment="1"/>
    <xf numFmtId="41" fontId="42" fillId="0" borderId="89" xfId="0" applyNumberFormat="1" applyFont="1" applyFill="1" applyBorder="1"/>
    <xf numFmtId="41" fontId="42" fillId="0" borderId="89" xfId="42" applyNumberFormat="1" applyFont="1" applyFill="1" applyBorder="1" applyAlignment="1"/>
    <xf numFmtId="41" fontId="42" fillId="0" borderId="76" xfId="42" applyNumberFormat="1" applyFont="1" applyFill="1" applyBorder="1" applyAlignment="1"/>
    <xf numFmtId="41" fontId="27" fillId="0" borderId="13" xfId="42" applyNumberFormat="1" applyFont="1" applyFill="1" applyBorder="1" applyAlignment="1" applyProtection="1">
      <alignment horizontal="left"/>
    </xf>
    <xf numFmtId="0" fontId="29" fillId="0" borderId="99" xfId="42" applyNumberFormat="1" applyFont="1" applyFill="1" applyBorder="1" applyAlignment="1" applyProtection="1"/>
    <xf numFmtId="41" fontId="29" fillId="0" borderId="78" xfId="42" applyNumberFormat="1" applyFont="1" applyFill="1" applyBorder="1" applyAlignment="1" applyProtection="1"/>
    <xf numFmtId="0" fontId="34" fillId="0" borderId="53" xfId="42" quotePrefix="1" applyNumberFormat="1" applyFont="1" applyFill="1" applyBorder="1" applyAlignment="1"/>
    <xf numFmtId="41" fontId="34" fillId="0" borderId="35" xfId="42" applyNumberFormat="1" applyFont="1" applyFill="1" applyBorder="1" applyAlignment="1">
      <alignment wrapText="1"/>
    </xf>
    <xf numFmtId="0" fontId="34" fillId="0" borderId="61" xfId="42" quotePrefix="1" applyNumberFormat="1" applyFont="1" applyFill="1" applyBorder="1" applyAlignment="1"/>
    <xf numFmtId="41" fontId="34" fillId="0" borderId="47" xfId="42" applyNumberFormat="1" applyFont="1" applyFill="1" applyBorder="1" applyAlignment="1">
      <alignment wrapText="1"/>
    </xf>
    <xf numFmtId="41" fontId="42" fillId="0" borderId="54" xfId="42" applyNumberFormat="1" applyFont="1" applyFill="1" applyBorder="1" applyAlignment="1">
      <alignment horizontal="right"/>
    </xf>
    <xf numFmtId="41" fontId="42" fillId="0" borderId="55" xfId="42" applyNumberFormat="1" applyFont="1" applyFill="1" applyBorder="1" applyAlignment="1">
      <alignment horizontal="right"/>
    </xf>
    <xf numFmtId="41" fontId="42" fillId="0" borderId="53" xfId="42" applyNumberFormat="1" applyFont="1" applyFill="1" applyBorder="1" applyAlignment="1">
      <alignment horizontal="right"/>
    </xf>
    <xf numFmtId="41" fontId="42" fillId="0" borderId="35" xfId="42" applyNumberFormat="1" applyFont="1" applyFill="1" applyBorder="1" applyAlignment="1">
      <alignment horizontal="right"/>
    </xf>
    <xf numFmtId="0" fontId="42" fillId="0" borderId="53" xfId="0" applyNumberFormat="1" applyFont="1" applyFill="1" applyBorder="1" applyAlignment="1">
      <alignment horizontal="center"/>
    </xf>
    <xf numFmtId="41" fontId="42" fillId="0" borderId="100" xfId="42" applyNumberFormat="1" applyFont="1" applyFill="1" applyBorder="1" applyAlignment="1">
      <alignment horizontal="right"/>
    </xf>
    <xf numFmtId="41" fontId="42" fillId="0" borderId="75" xfId="42" applyNumberFormat="1" applyFont="1" applyFill="1" applyBorder="1" applyAlignment="1">
      <alignment horizontal="right"/>
    </xf>
    <xf numFmtId="0" fontId="27" fillId="0" borderId="67" xfId="42" applyNumberFormat="1" applyFont="1" applyFill="1" applyBorder="1" applyAlignment="1" applyProtection="1"/>
    <xf numFmtId="41" fontId="29" fillId="0" borderId="58" xfId="42" applyNumberFormat="1" applyFont="1" applyFill="1" applyBorder="1" applyAlignment="1" applyProtection="1"/>
    <xf numFmtId="3" fontId="2" fillId="0" borderId="26" xfId="39" applyNumberFormat="1" applyFont="1" applyFill="1" applyBorder="1"/>
    <xf numFmtId="0" fontId="2" fillId="0" borderId="27" xfId="39" applyFont="1" applyBorder="1"/>
    <xf numFmtId="3" fontId="1" fillId="0" borderId="98" xfId="39" applyNumberFormat="1" applyFont="1" applyBorder="1"/>
    <xf numFmtId="37" fontId="38" fillId="0" borderId="0" xfId="42" applyFont="1" applyFill="1" applyAlignment="1"/>
    <xf numFmtId="0" fontId="27" fillId="0" borderId="24" xfId="42" applyNumberFormat="1" applyFont="1" applyFill="1" applyBorder="1" applyAlignment="1" applyProtection="1">
      <alignment horizontal="center"/>
    </xf>
    <xf numFmtId="0" fontId="29" fillId="0" borderId="10" xfId="42" applyNumberFormat="1" applyFont="1" applyFill="1" applyBorder="1" applyAlignment="1" applyProtection="1"/>
    <xf numFmtId="0" fontId="34" fillId="0" borderId="66" xfId="42" applyNumberFormat="1" applyFont="1" applyFill="1" applyBorder="1" applyAlignment="1" applyProtection="1"/>
    <xf numFmtId="41" fontId="34" fillId="0" borderId="102" xfId="42" applyNumberFormat="1" applyFont="1" applyFill="1" applyBorder="1" applyAlignment="1" applyProtection="1"/>
    <xf numFmtId="41" fontId="34" fillId="0" borderId="10" xfId="42" applyNumberFormat="1" applyFont="1" applyFill="1" applyBorder="1" applyAlignment="1" applyProtection="1">
      <alignment horizontal="left"/>
    </xf>
    <xf numFmtId="41" fontId="42" fillId="0" borderId="66" xfId="42" applyNumberFormat="1" applyFont="1" applyFill="1" applyBorder="1" applyAlignment="1"/>
    <xf numFmtId="41" fontId="42" fillId="0" borderId="103" xfId="42" applyNumberFormat="1" applyFont="1" applyFill="1" applyBorder="1" applyAlignment="1"/>
    <xf numFmtId="41" fontId="42" fillId="0" borderId="11" xfId="42" applyNumberFormat="1" applyFont="1" applyFill="1" applyBorder="1" applyAlignment="1"/>
    <xf numFmtId="41" fontId="42" fillId="0" borderId="102" xfId="42" applyNumberFormat="1" applyFont="1" applyFill="1" applyBorder="1" applyAlignment="1"/>
    <xf numFmtId="41" fontId="42" fillId="0" borderId="25" xfId="42" applyNumberFormat="1" applyFont="1" applyFill="1" applyBorder="1" applyAlignment="1"/>
    <xf numFmtId="41" fontId="42" fillId="0" borderId="36" xfId="42" applyNumberFormat="1" applyFont="1" applyFill="1" applyBorder="1" applyAlignment="1"/>
    <xf numFmtId="41" fontId="42" fillId="0" borderId="73" xfId="42" applyNumberFormat="1" applyFont="1" applyFill="1" applyBorder="1" applyAlignment="1"/>
    <xf numFmtId="41" fontId="42" fillId="0" borderId="35" xfId="42" applyNumberFormat="1" applyFont="1" applyFill="1" applyBorder="1" applyAlignment="1"/>
    <xf numFmtId="41" fontId="42" fillId="0" borderId="71" xfId="42" applyNumberFormat="1" applyFont="1" applyFill="1" applyBorder="1" applyAlignment="1"/>
    <xf numFmtId="41" fontId="34" fillId="0" borderId="40" xfId="42" applyNumberFormat="1" applyFont="1" applyFill="1" applyBorder="1" applyAlignment="1" applyProtection="1">
      <alignment horizontal="left"/>
    </xf>
    <xf numFmtId="41" fontId="34" fillId="0" borderId="37" xfId="42" applyNumberFormat="1" applyFont="1" applyFill="1" applyBorder="1" applyAlignment="1" applyProtection="1">
      <alignment horizontal="left"/>
    </xf>
    <xf numFmtId="41" fontId="34" fillId="0" borderId="52" xfId="42" applyNumberFormat="1" applyFont="1" applyFill="1" applyBorder="1" applyAlignment="1" applyProtection="1"/>
    <xf numFmtId="41" fontId="34" fillId="0" borderId="35" xfId="42" applyNumberFormat="1" applyFont="1" applyFill="1" applyBorder="1" applyAlignment="1" applyProtection="1"/>
    <xf numFmtId="0" fontId="34" fillId="0" borderId="71" xfId="42" applyNumberFormat="1" applyFont="1" applyFill="1" applyBorder="1" applyAlignment="1" applyProtection="1"/>
    <xf numFmtId="0" fontId="34" fillId="0" borderId="36" xfId="42" applyNumberFormat="1" applyFont="1" applyFill="1" applyBorder="1" applyAlignment="1" applyProtection="1"/>
    <xf numFmtId="0" fontId="29" fillId="0" borderId="37" xfId="42" applyNumberFormat="1" applyFont="1" applyFill="1" applyBorder="1" applyAlignment="1" applyProtection="1"/>
    <xf numFmtId="0" fontId="27" fillId="0" borderId="40" xfId="42" applyNumberFormat="1" applyFont="1" applyFill="1" applyBorder="1" applyAlignment="1" applyProtection="1">
      <alignment horizontal="left"/>
    </xf>
    <xf numFmtId="0" fontId="27" fillId="0" borderId="37" xfId="42" applyNumberFormat="1" applyFont="1" applyFill="1" applyBorder="1" applyAlignment="1" applyProtection="1">
      <alignment horizontal="left"/>
    </xf>
    <xf numFmtId="0" fontId="45" fillId="0" borderId="37" xfId="42" applyNumberFormat="1" applyFont="1" applyFill="1" applyBorder="1" applyAlignment="1" applyProtection="1"/>
    <xf numFmtId="41" fontId="45" fillId="0" borderId="25" xfId="42" applyNumberFormat="1" applyFont="1" applyFill="1" applyBorder="1" applyAlignment="1"/>
    <xf numFmtId="0" fontId="44" fillId="0" borderId="36" xfId="42" applyNumberFormat="1" applyFont="1" applyFill="1" applyBorder="1" applyAlignment="1" applyProtection="1"/>
    <xf numFmtId="0" fontId="44" fillId="0" borderId="37" xfId="42" applyNumberFormat="1" applyFont="1" applyFill="1" applyBorder="1" applyAlignment="1" applyProtection="1"/>
    <xf numFmtId="41" fontId="44" fillId="0" borderId="25" xfId="42" applyNumberFormat="1" applyFont="1" applyFill="1" applyBorder="1" applyAlignment="1"/>
    <xf numFmtId="0" fontId="68" fillId="0" borderId="25" xfId="0" applyFont="1" applyBorder="1"/>
    <xf numFmtId="0" fontId="27" fillId="0" borderId="25" xfId="0" applyFont="1" applyBorder="1"/>
    <xf numFmtId="37" fontId="42" fillId="0" borderId="89" xfId="42" applyFont="1" applyFill="1" applyBorder="1"/>
    <xf numFmtId="0" fontId="27" fillId="0" borderId="34" xfId="0" applyFont="1" applyBorder="1"/>
    <xf numFmtId="0" fontId="27" fillId="0" borderId="34" xfId="0" applyFont="1" applyBorder="1" applyAlignment="1">
      <alignment horizontal="center"/>
    </xf>
    <xf numFmtId="0" fontId="42" fillId="0" borderId="51" xfId="0" applyFont="1" applyBorder="1"/>
    <xf numFmtId="0" fontId="42" fillId="0" borderId="54" xfId="0" applyFont="1" applyBorder="1"/>
    <xf numFmtId="41" fontId="42" fillId="0" borderId="55" xfId="0" applyNumberFormat="1" applyFont="1" applyBorder="1"/>
    <xf numFmtId="41" fontId="42" fillId="0" borderId="88" xfId="0" applyNumberFormat="1" applyFont="1" applyBorder="1"/>
    <xf numFmtId="41" fontId="42" fillId="0" borderId="54" xfId="0" applyNumberFormat="1" applyFont="1" applyBorder="1"/>
    <xf numFmtId="41" fontId="42" fillId="0" borderId="34" xfId="0" applyNumberFormat="1" applyFont="1" applyBorder="1"/>
    <xf numFmtId="41" fontId="42" fillId="0" borderId="46" xfId="0" applyNumberFormat="1" applyFont="1" applyBorder="1"/>
    <xf numFmtId="41" fontId="42" fillId="0" borderId="45" xfId="0" applyNumberFormat="1" applyFont="1" applyBorder="1"/>
    <xf numFmtId="0" fontId="39" fillId="0" borderId="0" xfId="0" applyFont="1"/>
    <xf numFmtId="0" fontId="27" fillId="0" borderId="25" xfId="0" applyFont="1" applyBorder="1" applyAlignment="1">
      <alignment horizontal="center"/>
    </xf>
    <xf numFmtId="0" fontId="42" fillId="0" borderId="48" xfId="0" applyFont="1" applyBorder="1"/>
    <xf numFmtId="0" fontId="42" fillId="0" borderId="53" xfId="0" applyFont="1" applyBorder="1"/>
    <xf numFmtId="41" fontId="42" fillId="0" borderId="35" xfId="0" applyNumberFormat="1" applyFont="1" applyBorder="1"/>
    <xf numFmtId="41" fontId="42" fillId="0" borderId="89" xfId="0" applyNumberFormat="1" applyFont="1" applyBorder="1"/>
    <xf numFmtId="41" fontId="42" fillId="0" borderId="53" xfId="0" applyNumberFormat="1" applyFont="1" applyBorder="1"/>
    <xf numFmtId="41" fontId="42" fillId="0" borderId="25" xfId="0" applyNumberFormat="1" applyFont="1" applyBorder="1"/>
    <xf numFmtId="41" fontId="42" fillId="0" borderId="37" xfId="0" applyNumberFormat="1" applyFont="1" applyBorder="1"/>
    <xf numFmtId="41" fontId="42" fillId="0" borderId="36" xfId="0" applyNumberFormat="1" applyFont="1" applyBorder="1"/>
    <xf numFmtId="41" fontId="44" fillId="0" borderId="35" xfId="0" applyNumberFormat="1" applyFont="1" applyBorder="1"/>
    <xf numFmtId="41" fontId="44" fillId="0" borderId="89" xfId="0" applyNumberFormat="1" applyFont="1" applyBorder="1"/>
    <xf numFmtId="41" fontId="44" fillId="0" borderId="53" xfId="0" applyNumberFormat="1" applyFont="1" applyBorder="1"/>
    <xf numFmtId="41" fontId="44" fillId="0" borderId="25" xfId="0" applyNumberFormat="1" applyFont="1" applyBorder="1"/>
    <xf numFmtId="41" fontId="44" fillId="0" borderId="37" xfId="0" applyNumberFormat="1" applyFont="1" applyBorder="1"/>
    <xf numFmtId="41" fontId="44" fillId="0" borderId="36" xfId="0" applyNumberFormat="1" applyFont="1" applyBorder="1"/>
    <xf numFmtId="0" fontId="39" fillId="0" borderId="0" xfId="0" applyFont="1" applyAlignment="1">
      <alignment horizontal="center"/>
    </xf>
    <xf numFmtId="41" fontId="69" fillId="0" borderId="25" xfId="40" applyNumberFormat="1" applyFont="1" applyBorder="1"/>
    <xf numFmtId="41" fontId="53" fillId="0" borderId="25" xfId="40" applyNumberFormat="1" applyFont="1" applyBorder="1"/>
    <xf numFmtId="41" fontId="52" fillId="0" borderId="25" xfId="40" applyNumberFormat="1" applyFont="1" applyBorder="1"/>
    <xf numFmtId="41" fontId="54" fillId="0" borderId="25" xfId="44" applyNumberFormat="1" applyFont="1" applyBorder="1" applyAlignment="1">
      <alignment horizontal="left"/>
    </xf>
    <xf numFmtId="41" fontId="54" fillId="0" borderId="25" xfId="40" applyNumberFormat="1" applyFont="1" applyBorder="1"/>
    <xf numFmtId="41" fontId="55" fillId="0" borderId="25" xfId="40" applyNumberFormat="1" applyFont="1" applyBorder="1"/>
    <xf numFmtId="0" fontId="10" fillId="0" borderId="25" xfId="40" applyBorder="1"/>
    <xf numFmtId="0" fontId="53" fillId="0" borderId="25" xfId="40" applyFont="1" applyBorder="1"/>
    <xf numFmtId="0" fontId="54" fillId="0" borderId="25" xfId="40" applyFont="1" applyBorder="1"/>
    <xf numFmtId="41" fontId="54" fillId="26" borderId="25" xfId="40" applyNumberFormat="1" applyFont="1" applyFill="1" applyBorder="1"/>
    <xf numFmtId="0" fontId="54" fillId="26" borderId="25" xfId="40" applyFont="1" applyFill="1" applyBorder="1"/>
    <xf numFmtId="41" fontId="54" fillId="0" borderId="25" xfId="40" applyNumberFormat="1" applyFont="1" applyBorder="1" applyAlignment="1"/>
    <xf numFmtId="3" fontId="54" fillId="0" borderId="25" xfId="40" applyNumberFormat="1" applyFont="1" applyBorder="1"/>
    <xf numFmtId="41" fontId="52" fillId="28" borderId="25" xfId="40" applyNumberFormat="1" applyFont="1" applyFill="1" applyBorder="1"/>
    <xf numFmtId="0" fontId="51" fillId="28" borderId="0" xfId="50" applyFill="1"/>
    <xf numFmtId="3" fontId="54" fillId="0" borderId="25" xfId="40" applyNumberFormat="1" applyFont="1" applyFill="1" applyBorder="1"/>
    <xf numFmtId="41" fontId="52" fillId="0" borderId="25" xfId="40" applyNumberFormat="1" applyFont="1" applyFill="1" applyBorder="1"/>
    <xf numFmtId="0" fontId="51" fillId="0" borderId="0" xfId="50" applyFill="1"/>
    <xf numFmtId="41" fontId="72" fillId="0" borderId="69" xfId="0" applyNumberFormat="1" applyFont="1" applyFill="1" applyBorder="1" applyAlignment="1">
      <alignment horizontal="right" vertical="top" shrinkToFit="1"/>
    </xf>
    <xf numFmtId="41" fontId="73" fillId="0" borderId="69" xfId="0" applyNumberFormat="1" applyFont="1" applyFill="1" applyBorder="1" applyAlignment="1">
      <alignment horizontal="right" vertical="top" shrinkToFit="1"/>
    </xf>
    <xf numFmtId="41" fontId="74" fillId="0" borderId="69" xfId="0" applyNumberFormat="1" applyFont="1" applyFill="1" applyBorder="1" applyAlignment="1">
      <alignment horizontal="right" vertical="top" shrinkToFit="1"/>
    </xf>
    <xf numFmtId="41" fontId="75" fillId="0" borderId="69" xfId="0" applyNumberFormat="1" applyFont="1" applyFill="1" applyBorder="1" applyAlignment="1">
      <alignment horizontal="right" vertical="top" shrinkToFit="1"/>
    </xf>
    <xf numFmtId="41" fontId="75" fillId="0" borderId="69" xfId="0" applyNumberFormat="1" applyFont="1" applyFill="1" applyBorder="1" applyAlignment="1">
      <alignment horizontal="left" vertical="top" shrinkToFit="1"/>
    </xf>
    <xf numFmtId="41" fontId="72" fillId="0" borderId="105" xfId="0" applyNumberFormat="1" applyFont="1" applyFill="1" applyBorder="1" applyAlignment="1">
      <alignment horizontal="right" vertical="top" shrinkToFit="1"/>
    </xf>
    <xf numFmtId="41" fontId="72" fillId="0" borderId="107" xfId="0" applyNumberFormat="1" applyFont="1" applyFill="1" applyBorder="1" applyAlignment="1">
      <alignment horizontal="right" vertical="top" shrinkToFit="1"/>
    </xf>
    <xf numFmtId="41" fontId="72" fillId="0" borderId="108" xfId="0" applyNumberFormat="1" applyFont="1" applyFill="1" applyBorder="1" applyAlignment="1">
      <alignment horizontal="right" vertical="top" shrinkToFit="1"/>
    </xf>
    <xf numFmtId="41" fontId="72" fillId="0" borderId="109" xfId="0" applyNumberFormat="1" applyFont="1" applyFill="1" applyBorder="1" applyAlignment="1">
      <alignment horizontal="right" vertical="top" shrinkToFit="1"/>
    </xf>
    <xf numFmtId="41" fontId="72" fillId="0" borderId="110" xfId="0" applyNumberFormat="1" applyFont="1" applyFill="1" applyBorder="1" applyAlignment="1">
      <alignment horizontal="right" vertical="top" shrinkToFit="1"/>
    </xf>
    <xf numFmtId="41" fontId="72" fillId="0" borderId="111" xfId="0" applyNumberFormat="1" applyFont="1" applyFill="1" applyBorder="1" applyAlignment="1">
      <alignment horizontal="right" vertical="top" shrinkToFit="1"/>
    </xf>
    <xf numFmtId="41" fontId="75" fillId="0" borderId="110" xfId="0" applyNumberFormat="1" applyFont="1" applyFill="1" applyBorder="1" applyAlignment="1">
      <alignment horizontal="right" vertical="top" shrinkToFit="1"/>
    </xf>
    <xf numFmtId="41" fontId="76" fillId="0" borderId="112" xfId="0" applyNumberFormat="1" applyFont="1" applyFill="1" applyBorder="1" applyAlignment="1">
      <alignment horizontal="right" vertical="top" shrinkToFit="1"/>
    </xf>
    <xf numFmtId="41" fontId="76" fillId="0" borderId="113" xfId="0" applyNumberFormat="1" applyFont="1" applyFill="1" applyBorder="1" applyAlignment="1">
      <alignment horizontal="right" vertical="top" shrinkToFit="1"/>
    </xf>
    <xf numFmtId="41" fontId="72" fillId="0" borderId="115" xfId="0" applyNumberFormat="1" applyFont="1" applyFill="1" applyBorder="1" applyAlignment="1">
      <alignment horizontal="right" vertical="top" shrinkToFit="1"/>
    </xf>
    <xf numFmtId="41" fontId="0" fillId="0" borderId="105" xfId="0" applyNumberFormat="1" applyFill="1" applyBorder="1" applyAlignment="1">
      <alignment horizontal="left" vertical="top" wrapText="1"/>
    </xf>
    <xf numFmtId="41" fontId="76" fillId="0" borderId="116" xfId="0" applyNumberFormat="1" applyFont="1" applyFill="1" applyBorder="1" applyAlignment="1">
      <alignment horizontal="right" vertical="top" shrinkToFit="1"/>
    </xf>
    <xf numFmtId="41" fontId="27" fillId="0" borderId="49" xfId="42" applyNumberFormat="1" applyFont="1" applyFill="1" applyBorder="1" applyAlignment="1"/>
    <xf numFmtId="41" fontId="76" fillId="0" borderId="61" xfId="0" applyNumberFormat="1" applyFont="1" applyFill="1" applyBorder="1" applyAlignment="1">
      <alignment horizontal="right" vertical="top" shrinkToFit="1"/>
    </xf>
    <xf numFmtId="41" fontId="76" fillId="0" borderId="47" xfId="0" applyNumberFormat="1" applyFont="1" applyFill="1" applyBorder="1" applyAlignment="1">
      <alignment horizontal="right" vertical="top" shrinkToFit="1"/>
    </xf>
    <xf numFmtId="41" fontId="44" fillId="0" borderId="42" xfId="42" applyNumberFormat="1" applyFont="1" applyFill="1" applyBorder="1" applyAlignment="1"/>
    <xf numFmtId="41" fontId="44" fillId="0" borderId="32" xfId="42" applyNumberFormat="1" applyFont="1" applyFill="1" applyBorder="1" applyAlignment="1"/>
    <xf numFmtId="41" fontId="27" fillId="0" borderId="85" xfId="42" applyNumberFormat="1" applyFont="1" applyFill="1" applyBorder="1" applyProtection="1"/>
    <xf numFmtId="41" fontId="42" fillId="0" borderId="52" xfId="0" applyNumberFormat="1" applyFont="1" applyBorder="1"/>
    <xf numFmtId="41" fontId="42" fillId="0" borderId="72" xfId="0" applyNumberFormat="1" applyFont="1" applyBorder="1"/>
    <xf numFmtId="41" fontId="42" fillId="0" borderId="49" xfId="0" applyNumberFormat="1" applyFont="1" applyBorder="1"/>
    <xf numFmtId="41" fontId="42" fillId="0" borderId="73" xfId="0" applyNumberFormat="1" applyFont="1" applyBorder="1"/>
    <xf numFmtId="41" fontId="42" fillId="0" borderId="40" xfId="0" applyNumberFormat="1" applyFont="1" applyBorder="1"/>
    <xf numFmtId="41" fontId="42" fillId="0" borderId="71" xfId="0" applyNumberFormat="1" applyFont="1" applyBorder="1"/>
    <xf numFmtId="41" fontId="44" fillId="0" borderId="47" xfId="0" applyNumberFormat="1" applyFont="1" applyBorder="1"/>
    <xf numFmtId="41" fontId="44" fillId="0" borderId="101" xfId="0" applyNumberFormat="1" applyFont="1" applyBorder="1"/>
    <xf numFmtId="41" fontId="44" fillId="0" borderId="61" xfId="0" applyNumberFormat="1" applyFont="1" applyBorder="1"/>
    <xf numFmtId="41" fontId="44" fillId="0" borderId="84" xfId="0" applyNumberFormat="1" applyFont="1" applyBorder="1"/>
    <xf numFmtId="41" fontId="44" fillId="0" borderId="82" xfId="0" applyNumberFormat="1" applyFont="1" applyBorder="1"/>
    <xf numFmtId="41" fontId="44" fillId="0" borderId="83" xfId="0" applyNumberFormat="1" applyFont="1" applyBorder="1"/>
    <xf numFmtId="0" fontId="42" fillId="0" borderId="70" xfId="0" applyFont="1" applyBorder="1"/>
    <xf numFmtId="0" fontId="42" fillId="0" borderId="80" xfId="0" applyFont="1" applyBorder="1"/>
    <xf numFmtId="0" fontId="44" fillId="0" borderId="80" xfId="0" applyFont="1" applyBorder="1"/>
    <xf numFmtId="0" fontId="44" fillId="0" borderId="81" xfId="0" applyFont="1" applyBorder="1"/>
    <xf numFmtId="0" fontId="42" fillId="0" borderId="40" xfId="0" applyFont="1" applyBorder="1"/>
    <xf numFmtId="0" fontId="42" fillId="0" borderId="37" xfId="0" applyFont="1" applyBorder="1"/>
    <xf numFmtId="0" fontId="44" fillId="0" borderId="37" xfId="0" applyFont="1" applyBorder="1"/>
    <xf numFmtId="0" fontId="44" fillId="0" borderId="82" xfId="0" applyFont="1" applyBorder="1"/>
    <xf numFmtId="0" fontId="27" fillId="0" borderId="52" xfId="0" applyFont="1" applyBorder="1" applyAlignment="1">
      <alignment horizontal="center"/>
    </xf>
    <xf numFmtId="0" fontId="27" fillId="0" borderId="35" xfId="0" applyFont="1" applyBorder="1" applyAlignment="1">
      <alignment horizontal="center"/>
    </xf>
    <xf numFmtId="0" fontId="27" fillId="0" borderId="47" xfId="0" applyFont="1" applyBorder="1" applyAlignment="1">
      <alignment horizontal="center"/>
    </xf>
    <xf numFmtId="0" fontId="27" fillId="0" borderId="40" xfId="0" applyFont="1" applyBorder="1" applyAlignment="1">
      <alignment horizontal="center"/>
    </xf>
    <xf numFmtId="0" fontId="27" fillId="0" borderId="37" xfId="0" applyFont="1" applyBorder="1" applyAlignment="1">
      <alignment horizontal="center"/>
    </xf>
    <xf numFmtId="0" fontId="27" fillId="0" borderId="82" xfId="0" applyFont="1" applyBorder="1" applyAlignment="1">
      <alignment horizontal="center"/>
    </xf>
    <xf numFmtId="0" fontId="27" fillId="0" borderId="52" xfId="0" applyFont="1" applyBorder="1"/>
    <xf numFmtId="0" fontId="27" fillId="0" borderId="35" xfId="0" applyFont="1" applyBorder="1"/>
    <xf numFmtId="0" fontId="27" fillId="0" borderId="47" xfId="0" applyFont="1" applyBorder="1"/>
    <xf numFmtId="0" fontId="27" fillId="0" borderId="40" xfId="0" applyFont="1" applyBorder="1"/>
    <xf numFmtId="0" fontId="27" fillId="0" borderId="37" xfId="0" applyFont="1" applyBorder="1"/>
    <xf numFmtId="0" fontId="27" fillId="0" borderId="82" xfId="0" applyFont="1" applyBorder="1"/>
    <xf numFmtId="0" fontId="27" fillId="0" borderId="70" xfId="0" applyFont="1" applyBorder="1"/>
    <xf numFmtId="0" fontId="27" fillId="0" borderId="80" xfId="0" applyFont="1" applyBorder="1"/>
    <xf numFmtId="41" fontId="42" fillId="0" borderId="60" xfId="0" applyNumberFormat="1" applyFont="1" applyBorder="1"/>
    <xf numFmtId="41" fontId="44" fillId="0" borderId="60" xfId="0" applyNumberFormat="1" applyFont="1" applyBorder="1"/>
    <xf numFmtId="41" fontId="44" fillId="0" borderId="16" xfId="0" applyNumberFormat="1" applyFont="1" applyBorder="1"/>
    <xf numFmtId="41" fontId="44" fillId="0" borderId="72" xfId="0" applyNumberFormat="1" applyFont="1" applyBorder="1"/>
    <xf numFmtId="41" fontId="44" fillId="0" borderId="40" xfId="0" applyNumberFormat="1" applyFont="1" applyBorder="1"/>
    <xf numFmtId="0" fontId="42" fillId="0" borderId="89" xfId="0" applyFont="1" applyBorder="1"/>
    <xf numFmtId="0" fontId="44" fillId="0" borderId="40" xfId="0" applyFont="1" applyBorder="1"/>
    <xf numFmtId="0" fontId="27" fillId="0" borderId="18" xfId="0" applyFont="1" applyBorder="1"/>
    <xf numFmtId="0" fontId="27" fillId="0" borderId="16" xfId="0" applyFont="1" applyBorder="1"/>
    <xf numFmtId="0" fontId="27" fillId="0" borderId="16" xfId="0" applyFont="1" applyBorder="1" applyAlignment="1">
      <alignment horizontal="center"/>
    </xf>
    <xf numFmtId="0" fontId="42" fillId="0" borderId="16" xfId="0" applyFont="1" applyBorder="1"/>
    <xf numFmtId="41" fontId="42" fillId="0" borderId="16" xfId="0" applyNumberFormat="1" applyFont="1" applyBorder="1"/>
    <xf numFmtId="41" fontId="42" fillId="0" borderId="99" xfId="0" applyNumberFormat="1" applyFont="1" applyBorder="1"/>
    <xf numFmtId="41" fontId="42" fillId="0" borderId="79" xfId="0" applyNumberFormat="1" applyFont="1" applyBorder="1"/>
    <xf numFmtId="41" fontId="42" fillId="0" borderId="78" xfId="0" applyNumberFormat="1" applyFont="1" applyBorder="1"/>
    <xf numFmtId="41" fontId="44" fillId="0" borderId="49" xfId="0" applyNumberFormat="1" applyFont="1" applyBorder="1"/>
    <xf numFmtId="41" fontId="44" fillId="0" borderId="73" xfId="0" applyNumberFormat="1" applyFont="1" applyBorder="1"/>
    <xf numFmtId="41" fontId="44" fillId="0" borderId="52" xfId="0" applyNumberFormat="1" applyFont="1" applyBorder="1"/>
    <xf numFmtId="41" fontId="44" fillId="0" borderId="71" xfId="0" applyNumberFormat="1" applyFont="1" applyBorder="1"/>
    <xf numFmtId="0" fontId="44" fillId="0" borderId="70" xfId="0" applyFont="1" applyBorder="1"/>
    <xf numFmtId="41" fontId="42" fillId="0" borderId="47" xfId="0" applyNumberFormat="1" applyFont="1" applyBorder="1"/>
    <xf numFmtId="41" fontId="42" fillId="0" borderId="101" xfId="0" applyNumberFormat="1" applyFont="1" applyBorder="1"/>
    <xf numFmtId="41" fontId="42" fillId="0" borderId="61" xfId="0" applyNumberFormat="1" applyFont="1" applyBorder="1"/>
    <xf numFmtId="41" fontId="42" fillId="0" borderId="84" xfId="0" applyNumberFormat="1" applyFont="1" applyBorder="1"/>
    <xf numFmtId="41" fontId="42" fillId="0" borderId="82" xfId="0" applyNumberFormat="1" applyFont="1" applyBorder="1"/>
    <xf numFmtId="41" fontId="42" fillId="0" borderId="83" xfId="0" applyNumberFormat="1" applyFont="1" applyBorder="1"/>
    <xf numFmtId="0" fontId="42" fillId="0" borderId="81" xfId="0" applyFont="1" applyBorder="1"/>
    <xf numFmtId="0" fontId="42" fillId="0" borderId="72" xfId="0" applyFont="1" applyBorder="1"/>
    <xf numFmtId="0" fontId="42" fillId="0" borderId="101" xfId="0" applyFont="1" applyBorder="1"/>
    <xf numFmtId="0" fontId="27" fillId="0" borderId="71" xfId="0" applyFont="1" applyBorder="1"/>
    <xf numFmtId="0" fontId="27" fillId="0" borderId="36" xfId="0" applyFont="1" applyBorder="1"/>
    <xf numFmtId="0" fontId="27" fillId="0" borderId="83" xfId="0" applyFont="1" applyBorder="1"/>
    <xf numFmtId="0" fontId="10" fillId="0" borderId="68" xfId="0" applyFont="1" applyFill="1" applyBorder="1" applyAlignment="1">
      <alignment horizontal="left" vertical="top" wrapText="1"/>
    </xf>
    <xf numFmtId="0" fontId="10" fillId="0" borderId="68" xfId="0" applyFont="1" applyFill="1" applyBorder="1" applyAlignment="1">
      <alignment horizontal="left" vertical="center" wrapText="1"/>
    </xf>
    <xf numFmtId="3" fontId="76" fillId="0" borderId="68" xfId="0" applyNumberFormat="1" applyFont="1" applyFill="1" applyBorder="1" applyAlignment="1">
      <alignment horizontal="right" vertical="top" shrinkToFit="1"/>
    </xf>
    <xf numFmtId="41" fontId="76" fillId="0" borderId="68" xfId="0" applyNumberFormat="1" applyFont="1" applyFill="1" applyBorder="1" applyAlignment="1">
      <alignment horizontal="right" vertical="top" shrinkToFit="1"/>
    </xf>
    <xf numFmtId="41" fontId="76" fillId="0" borderId="117" xfId="0" applyNumberFormat="1" applyFont="1" applyFill="1" applyBorder="1" applyAlignment="1">
      <alignment horizontal="right" vertical="top" shrinkToFit="1"/>
    </xf>
    <xf numFmtId="41" fontId="75" fillId="0" borderId="113" xfId="0" applyNumberFormat="1" applyFont="1" applyFill="1" applyBorder="1" applyAlignment="1">
      <alignment horizontal="right" vertical="top" shrinkToFit="1"/>
    </xf>
    <xf numFmtId="41" fontId="75" fillId="0" borderId="114" xfId="0" applyNumberFormat="1" applyFont="1" applyFill="1" applyBorder="1" applyAlignment="1">
      <alignment horizontal="right" vertical="top" shrinkToFit="1"/>
    </xf>
    <xf numFmtId="41" fontId="72" fillId="0" borderId="118" xfId="0" applyNumberFormat="1" applyFont="1" applyFill="1" applyBorder="1" applyAlignment="1">
      <alignment horizontal="right" vertical="top" shrinkToFit="1"/>
    </xf>
    <xf numFmtId="41" fontId="72" fillId="0" borderId="106" xfId="0" applyNumberFormat="1" applyFont="1" applyFill="1" applyBorder="1" applyAlignment="1">
      <alignment horizontal="right" vertical="top" shrinkToFit="1"/>
    </xf>
    <xf numFmtId="41" fontId="75" fillId="0" borderId="119" xfId="0" applyNumberFormat="1" applyFont="1" applyFill="1" applyBorder="1" applyAlignment="1">
      <alignment horizontal="right" vertical="top" shrinkToFit="1"/>
    </xf>
    <xf numFmtId="0" fontId="71" fillId="0" borderId="120" xfId="0" applyFont="1" applyFill="1" applyBorder="1" applyAlignment="1">
      <alignment horizontal="left" vertical="top" wrapText="1"/>
    </xf>
    <xf numFmtId="0" fontId="71" fillId="0" borderId="121" xfId="0" applyFont="1" applyFill="1" applyBorder="1" applyAlignment="1">
      <alignment horizontal="left" vertical="top" wrapText="1"/>
    </xf>
    <xf numFmtId="0" fontId="71" fillId="0" borderId="122" xfId="0" applyFont="1" applyFill="1" applyBorder="1" applyAlignment="1">
      <alignment horizontal="left" vertical="top" wrapText="1"/>
    </xf>
    <xf numFmtId="0" fontId="70" fillId="0" borderId="120" xfId="0" applyFont="1" applyFill="1" applyBorder="1" applyAlignment="1">
      <alignment horizontal="center" vertical="top" wrapText="1"/>
    </xf>
    <xf numFmtId="0" fontId="70" fillId="0" borderId="121" xfId="0" applyFont="1" applyFill="1" applyBorder="1" applyAlignment="1">
      <alignment horizontal="center" vertical="top" wrapText="1"/>
    </xf>
    <xf numFmtId="0" fontId="70" fillId="0" borderId="122" xfId="0" applyFont="1" applyFill="1" applyBorder="1" applyAlignment="1">
      <alignment horizontal="center" vertical="top" wrapText="1"/>
    </xf>
    <xf numFmtId="0" fontId="39" fillId="0" borderId="120" xfId="0" applyFont="1" applyFill="1" applyBorder="1" applyAlignment="1">
      <alignment horizontal="left" vertical="top" wrapText="1"/>
    </xf>
    <xf numFmtId="0" fontId="39" fillId="0" borderId="121" xfId="0" applyFont="1" applyFill="1" applyBorder="1" applyAlignment="1">
      <alignment horizontal="left" vertical="top" wrapText="1"/>
    </xf>
    <xf numFmtId="0" fontId="10" fillId="0" borderId="121" xfId="0" applyFont="1" applyFill="1" applyBorder="1" applyAlignment="1">
      <alignment horizontal="left" vertical="top" wrapText="1"/>
    </xf>
    <xf numFmtId="0" fontId="39" fillId="0" borderId="120" xfId="0" applyFont="1" applyFill="1" applyBorder="1" applyAlignment="1">
      <alignment horizontal="center" vertical="top" wrapText="1"/>
    </xf>
    <xf numFmtId="0" fontId="39" fillId="0" borderId="121" xfId="0" applyFont="1" applyFill="1" applyBorder="1" applyAlignment="1">
      <alignment horizontal="center" vertical="top" wrapText="1"/>
    </xf>
    <xf numFmtId="0" fontId="39" fillId="0" borderId="122" xfId="0" applyFont="1" applyFill="1" applyBorder="1" applyAlignment="1">
      <alignment horizontal="center" vertical="top" wrapText="1"/>
    </xf>
    <xf numFmtId="0" fontId="39" fillId="0" borderId="122" xfId="0" applyFont="1" applyFill="1" applyBorder="1" applyAlignment="1">
      <alignment horizontal="left" vertical="top" wrapText="1"/>
    </xf>
    <xf numFmtId="0" fontId="27" fillId="0" borderId="120" xfId="0" applyFont="1" applyFill="1" applyBorder="1" applyAlignment="1">
      <alignment horizontal="left" vertical="top" wrapText="1"/>
    </xf>
    <xf numFmtId="0" fontId="27" fillId="0" borderId="121" xfId="0" applyFont="1" applyFill="1" applyBorder="1" applyAlignment="1">
      <alignment horizontal="left" vertical="top" wrapText="1"/>
    </xf>
    <xf numFmtId="0" fontId="27" fillId="0" borderId="122" xfId="0" applyFont="1" applyFill="1" applyBorder="1" applyAlignment="1">
      <alignment horizontal="left" vertical="top" wrapText="1"/>
    </xf>
    <xf numFmtId="41" fontId="27" fillId="0" borderId="20" xfId="42" applyNumberFormat="1" applyFont="1" applyFill="1" applyBorder="1" applyProtection="1"/>
    <xf numFmtId="0" fontId="68" fillId="0" borderId="25" xfId="0" applyFont="1" applyBorder="1" applyAlignment="1">
      <alignment horizontal="left" vertical="center"/>
    </xf>
    <xf numFmtId="41" fontId="58" fillId="0" borderId="52" xfId="42" applyNumberFormat="1" applyFont="1" applyFill="1" applyBorder="1" applyAlignment="1"/>
    <xf numFmtId="0" fontId="58" fillId="0" borderId="40" xfId="42" applyNumberFormat="1" applyFont="1" applyFill="1" applyBorder="1" applyAlignment="1" applyProtection="1"/>
    <xf numFmtId="41" fontId="58" fillId="0" borderId="0" xfId="42" applyNumberFormat="1" applyFont="1" applyFill="1" applyAlignment="1"/>
    <xf numFmtId="0" fontId="42" fillId="0" borderId="71" xfId="42" applyNumberFormat="1" applyFont="1" applyFill="1" applyBorder="1" applyAlignment="1" applyProtection="1"/>
    <xf numFmtId="41" fontId="42" fillId="0" borderId="52" xfId="42" applyNumberFormat="1" applyFont="1" applyFill="1" applyBorder="1" applyAlignment="1" applyProtection="1"/>
    <xf numFmtId="0" fontId="42" fillId="0" borderId="36" xfId="42" applyNumberFormat="1" applyFont="1" applyFill="1" applyBorder="1" applyAlignment="1" applyProtection="1"/>
    <xf numFmtId="41" fontId="42" fillId="0" borderId="35" xfId="42" applyNumberFormat="1" applyFont="1" applyFill="1" applyBorder="1" applyAlignment="1" applyProtection="1"/>
    <xf numFmtId="0" fontId="27" fillId="0" borderId="89" xfId="42" applyNumberFormat="1" applyFont="1" applyFill="1" applyBorder="1" applyAlignment="1" applyProtection="1">
      <alignment horizontal="center"/>
    </xf>
    <xf numFmtId="37" fontId="27" fillId="0" borderId="25" xfId="42" applyFont="1" applyBorder="1"/>
    <xf numFmtId="37" fontId="34" fillId="0" borderId="0" xfId="42" applyFont="1" applyFill="1" applyAlignment="1"/>
    <xf numFmtId="41" fontId="50" fillId="0" borderId="18" xfId="42" applyNumberFormat="1" applyFont="1" applyFill="1" applyBorder="1"/>
    <xf numFmtId="41" fontId="49" fillId="0" borderId="13" xfId="42" applyNumberFormat="1" applyFont="1" applyFill="1" applyBorder="1" applyAlignment="1" applyProtection="1"/>
    <xf numFmtId="41" fontId="42" fillId="0" borderId="14" xfId="42" applyNumberFormat="1" applyFont="1" applyFill="1" applyBorder="1"/>
    <xf numFmtId="41" fontId="50" fillId="0" borderId="34" xfId="42" applyNumberFormat="1" applyFont="1" applyFill="1" applyBorder="1" applyAlignment="1">
      <alignment horizontal="center" vertical="center"/>
    </xf>
    <xf numFmtId="41" fontId="50" fillId="0" borderId="99" xfId="42" applyNumberFormat="1" applyFont="1" applyFill="1" applyBorder="1" applyAlignment="1">
      <alignment horizontal="center" vertical="center"/>
    </xf>
    <xf numFmtId="41" fontId="50" fillId="0" borderId="79" xfId="42" applyNumberFormat="1" applyFont="1" applyFill="1" applyBorder="1" applyAlignment="1">
      <alignment horizontal="center" vertical="center"/>
    </xf>
    <xf numFmtId="41" fontId="46" fillId="0" borderId="79" xfId="42" applyNumberFormat="1" applyFont="1" applyFill="1" applyBorder="1" applyAlignment="1">
      <alignment horizontal="left" vertical="center"/>
    </xf>
    <xf numFmtId="41" fontId="50" fillId="0" borderId="61" xfId="42" applyNumberFormat="1" applyFont="1" applyFill="1" applyBorder="1" applyAlignment="1">
      <alignment horizontal="center" vertical="center"/>
    </xf>
    <xf numFmtId="41" fontId="46" fillId="0" borderId="84" xfId="42" applyNumberFormat="1" applyFont="1" applyFill="1" applyBorder="1" applyAlignment="1">
      <alignment horizontal="left" vertical="center"/>
    </xf>
    <xf numFmtId="41" fontId="50" fillId="0" borderId="84" xfId="42" applyNumberFormat="1" applyFont="1" applyFill="1" applyBorder="1" applyAlignment="1">
      <alignment horizontal="center" vertical="center"/>
    </xf>
    <xf numFmtId="41" fontId="50" fillId="0" borderId="61" xfId="42" applyNumberFormat="1" applyFont="1" applyFill="1" applyBorder="1" applyAlignment="1">
      <alignment horizontal="left" vertical="center"/>
    </xf>
    <xf numFmtId="41" fontId="50" fillId="0" borderId="84" xfId="42" applyNumberFormat="1" applyFont="1" applyFill="1" applyBorder="1" applyAlignment="1">
      <alignment horizontal="left" vertical="center"/>
    </xf>
    <xf numFmtId="41" fontId="58" fillId="0" borderId="84" xfId="42" applyNumberFormat="1" applyFont="1" applyFill="1" applyBorder="1" applyAlignment="1">
      <alignment horizontal="center"/>
    </xf>
    <xf numFmtId="41" fontId="50" fillId="0" borderId="79" xfId="42" applyNumberFormat="1" applyFont="1" applyFill="1" applyBorder="1"/>
    <xf numFmtId="41" fontId="44" fillId="0" borderId="25" xfId="0" applyNumberFormat="1" applyFont="1" applyFill="1" applyBorder="1" applyAlignment="1">
      <alignment horizontal="center"/>
    </xf>
    <xf numFmtId="41" fontId="42" fillId="0" borderId="14" xfId="42" applyNumberFormat="1" applyFont="1" applyFill="1" applyBorder="1" applyAlignment="1">
      <alignment horizontal="right"/>
    </xf>
    <xf numFmtId="37" fontId="2" fillId="0" borderId="0" xfId="38" applyFont="1"/>
    <xf numFmtId="37" fontId="79" fillId="0" borderId="0" xfId="38" applyFont="1" applyAlignment="1">
      <alignment horizontal="center"/>
    </xf>
    <xf numFmtId="41" fontId="80" fillId="0" borderId="0" xfId="38" applyNumberFormat="1" applyFont="1" applyFill="1" applyAlignment="1" applyProtection="1">
      <alignment horizontal="right"/>
    </xf>
    <xf numFmtId="41" fontId="80" fillId="0" borderId="0" xfId="38" applyNumberFormat="1" applyFont="1" applyAlignment="1" applyProtection="1">
      <alignment horizontal="right"/>
    </xf>
    <xf numFmtId="37" fontId="1" fillId="0" borderId="0" xfId="38" applyFont="1"/>
    <xf numFmtId="41" fontId="1" fillId="0" borderId="0" xfId="38" applyNumberFormat="1" applyFont="1" applyFill="1"/>
    <xf numFmtId="41" fontId="1" fillId="0" borderId="0" xfId="38" applyNumberFormat="1" applyFont="1"/>
    <xf numFmtId="37" fontId="1" fillId="0" borderId="0" xfId="38" applyFont="1" applyAlignment="1"/>
    <xf numFmtId="41" fontId="81" fillId="0" borderId="0" xfId="38" applyNumberFormat="1" applyFont="1" applyAlignment="1"/>
    <xf numFmtId="41" fontId="81" fillId="0" borderId="0" xfId="38" applyNumberFormat="1" applyFont="1"/>
    <xf numFmtId="37" fontId="2" fillId="0" borderId="0" xfId="38" applyFont="1" applyFill="1"/>
    <xf numFmtId="37" fontId="80" fillId="0" borderId="0" xfId="38" applyFont="1" applyAlignment="1">
      <alignment horizontal="right"/>
    </xf>
    <xf numFmtId="37" fontId="82" fillId="0" borderId="0" xfId="38" applyFont="1"/>
    <xf numFmtId="37" fontId="1" fillId="0" borderId="0" xfId="38" applyFont="1" applyAlignment="1">
      <alignment horizontal="left"/>
    </xf>
    <xf numFmtId="37" fontId="1" fillId="0" borderId="0" xfId="38" applyFont="1" applyFill="1"/>
    <xf numFmtId="37" fontId="83" fillId="0" borderId="0" xfId="38" applyFont="1"/>
    <xf numFmtId="37" fontId="84" fillId="0" borderId="0" xfId="38" applyFont="1"/>
    <xf numFmtId="41" fontId="81" fillId="0" borderId="0" xfId="38" applyNumberFormat="1" applyFont="1" applyFill="1"/>
    <xf numFmtId="37" fontId="85" fillId="0" borderId="0" xfId="38" applyFont="1"/>
    <xf numFmtId="37" fontId="86" fillId="0" borderId="0" xfId="38" applyFont="1"/>
    <xf numFmtId="41" fontId="2" fillId="0" borderId="0" xfId="38" applyNumberFormat="1" applyFont="1" applyBorder="1"/>
    <xf numFmtId="41" fontId="2" fillId="0" borderId="0" xfId="38" applyNumberFormat="1" applyFont="1" applyFill="1" applyBorder="1"/>
    <xf numFmtId="37" fontId="87" fillId="0" borderId="0" xfId="38" applyFont="1" applyAlignment="1">
      <alignment vertical="center"/>
    </xf>
    <xf numFmtId="41" fontId="80" fillId="0" borderId="0" xfId="38" applyNumberFormat="1" applyFont="1"/>
    <xf numFmtId="41" fontId="88" fillId="0" borderId="0" xfId="38" applyNumberFormat="1" applyFont="1"/>
    <xf numFmtId="41" fontId="88" fillId="0" borderId="0" xfId="38" applyNumberFormat="1" applyFont="1" applyAlignment="1">
      <alignment vertical="center"/>
    </xf>
    <xf numFmtId="41" fontId="81" fillId="0" borderId="0" xfId="38" applyNumberFormat="1" applyFont="1" applyAlignment="1">
      <alignment vertical="center"/>
    </xf>
    <xf numFmtId="41" fontId="81" fillId="0" borderId="0" xfId="38" applyNumberFormat="1" applyFont="1" applyFill="1" applyAlignment="1">
      <alignment vertical="center"/>
    </xf>
    <xf numFmtId="37" fontId="80" fillId="0" borderId="0" xfId="38" applyFont="1" applyAlignment="1">
      <alignment horizontal="center"/>
    </xf>
    <xf numFmtId="41" fontId="2" fillId="0" borderId="0" xfId="38" applyNumberFormat="1" applyFont="1"/>
    <xf numFmtId="37" fontId="80" fillId="0" borderId="0" xfId="38" applyFont="1"/>
    <xf numFmtId="41" fontId="80" fillId="0" borderId="0" xfId="38" applyNumberFormat="1" applyFont="1" applyFill="1"/>
    <xf numFmtId="41" fontId="87" fillId="0" borderId="0" xfId="38" applyNumberFormat="1" applyFont="1"/>
    <xf numFmtId="41" fontId="87" fillId="0" borderId="0" xfId="38" applyNumberFormat="1" applyFont="1" applyFill="1"/>
    <xf numFmtId="37" fontId="3" fillId="0" borderId="0" xfId="38" applyFont="1"/>
    <xf numFmtId="42" fontId="2" fillId="0" borderId="0" xfId="38" applyNumberFormat="1" applyFont="1"/>
    <xf numFmtId="37" fontId="2" fillId="0" borderId="0" xfId="38" applyFont="1" applyAlignment="1">
      <alignment horizontal="left"/>
    </xf>
    <xf numFmtId="41" fontId="2" fillId="0" borderId="0" xfId="38" applyNumberFormat="1" applyFont="1" applyFill="1"/>
    <xf numFmtId="37" fontId="4" fillId="0" borderId="0" xfId="38" applyFont="1"/>
    <xf numFmtId="41" fontId="89" fillId="0" borderId="0" xfId="38" applyNumberFormat="1" applyFont="1"/>
    <xf numFmtId="41" fontId="89" fillId="0" borderId="0" xfId="38" applyNumberFormat="1" applyFont="1" applyFill="1"/>
    <xf numFmtId="37" fontId="1" fillId="0" borderId="0" xfId="38" applyFont="1" applyAlignment="1">
      <alignment vertical="justify"/>
    </xf>
    <xf numFmtId="41" fontId="1" fillId="0" borderId="0" xfId="38" applyNumberFormat="1" applyFont="1" applyAlignment="1">
      <alignment vertical="justify"/>
    </xf>
    <xf numFmtId="41" fontId="1" fillId="0" borderId="0" xfId="38" applyNumberFormat="1" applyFont="1" applyFill="1" applyAlignment="1">
      <alignment vertical="justify"/>
    </xf>
    <xf numFmtId="37" fontId="79" fillId="0" borderId="0" xfId="38" applyFont="1" applyAlignment="1">
      <alignment horizontal="center" vertical="justify"/>
    </xf>
    <xf numFmtId="37" fontId="80" fillId="0" borderId="0" xfId="38" applyFont="1" applyAlignment="1">
      <alignment horizontal="right" vertical="justify"/>
    </xf>
    <xf numFmtId="41" fontId="80" fillId="0" borderId="0" xfId="38" applyNumberFormat="1" applyFont="1" applyAlignment="1" applyProtection="1">
      <alignment horizontal="right" vertical="justify"/>
    </xf>
    <xf numFmtId="41" fontId="80" fillId="0" borderId="0" xfId="38" applyNumberFormat="1" applyFont="1" applyFill="1" applyAlignment="1" applyProtection="1">
      <alignment horizontal="right" vertical="justify"/>
    </xf>
    <xf numFmtId="37" fontId="1" fillId="0" borderId="0" xfId="38" applyFont="1" applyAlignment="1">
      <alignment horizontal="left" vertical="justify"/>
    </xf>
    <xf numFmtId="37" fontId="1" fillId="0" borderId="0" xfId="38" applyFont="1" applyFill="1" applyAlignment="1">
      <alignment vertical="justify"/>
    </xf>
    <xf numFmtId="37" fontId="86" fillId="0" borderId="0" xfId="38" applyFont="1" applyAlignment="1">
      <alignment vertical="justify"/>
    </xf>
    <xf numFmtId="41" fontId="86" fillId="0" borderId="0" xfId="38" applyNumberFormat="1" applyFont="1" applyAlignment="1">
      <alignment vertical="justify"/>
    </xf>
    <xf numFmtId="41" fontId="4" fillId="0" borderId="0" xfId="38" applyNumberFormat="1" applyFont="1" applyBorder="1" applyAlignment="1">
      <alignment vertical="justify"/>
    </xf>
    <xf numFmtId="41" fontId="4" fillId="0" borderId="0" xfId="38" applyNumberFormat="1" applyFont="1" applyFill="1" applyBorder="1" applyAlignment="1">
      <alignment vertical="justify"/>
    </xf>
    <xf numFmtId="37" fontId="87" fillId="0" borderId="0" xfId="38" applyFont="1" applyAlignment="1">
      <alignment vertical="justify"/>
    </xf>
    <xf numFmtId="41" fontId="88" fillId="0" borderId="0" xfId="38" applyNumberFormat="1" applyFont="1" applyFill="1" applyAlignment="1">
      <alignment vertical="center"/>
    </xf>
    <xf numFmtId="37" fontId="80" fillId="0" borderId="0" xfId="38" applyFont="1" applyAlignment="1">
      <alignment horizontal="center" vertical="justify"/>
    </xf>
    <xf numFmtId="37" fontId="2" fillId="0" borderId="0" xfId="38" applyFont="1" applyAlignment="1">
      <alignment vertical="justify"/>
    </xf>
    <xf numFmtId="37" fontId="2" fillId="0" borderId="0" xfId="38" applyFont="1" applyFill="1" applyAlignment="1">
      <alignment vertical="justify"/>
    </xf>
    <xf numFmtId="41" fontId="2" fillId="0" borderId="0" xfId="38" applyNumberFormat="1" applyFont="1" applyAlignment="1">
      <alignment vertical="justify"/>
    </xf>
    <xf numFmtId="37" fontId="80" fillId="0" borderId="0" xfId="38" applyFont="1" applyAlignment="1">
      <alignment vertical="justify"/>
    </xf>
    <xf numFmtId="41" fontId="80" fillId="0" borderId="0" xfId="38" applyNumberFormat="1" applyFont="1" applyAlignment="1">
      <alignment vertical="justify"/>
    </xf>
    <xf numFmtId="41" fontId="80" fillId="0" borderId="0" xfId="38" applyNumberFormat="1" applyFont="1" applyFill="1" applyAlignment="1">
      <alignment vertical="justify"/>
    </xf>
    <xf numFmtId="0" fontId="2" fillId="0" borderId="0" xfId="39" applyFont="1" applyFill="1" applyBorder="1" applyAlignment="1">
      <alignment horizontal="left"/>
    </xf>
    <xf numFmtId="37" fontId="27" fillId="0" borderId="14" xfId="42" applyFont="1" applyFill="1" applyBorder="1" applyAlignment="1" applyProtection="1">
      <alignment horizontal="left" vertical="center"/>
    </xf>
    <xf numFmtId="37" fontId="27" fillId="0" borderId="20" xfId="42" applyFont="1" applyFill="1" applyBorder="1" applyAlignment="1">
      <alignment horizontal="center" vertical="center"/>
    </xf>
    <xf numFmtId="37" fontId="27" fillId="0" borderId="19" xfId="42" applyFont="1" applyFill="1" applyBorder="1" applyAlignment="1">
      <alignment horizontal="center" vertical="center"/>
    </xf>
    <xf numFmtId="37" fontId="27" fillId="0" borderId="14" xfId="41" applyFont="1" applyFill="1" applyBorder="1" applyAlignment="1" applyProtection="1">
      <alignment horizontal="left" vertical="center"/>
    </xf>
    <xf numFmtId="37" fontId="27" fillId="0" borderId="21" xfId="42" applyFont="1" applyFill="1" applyBorder="1" applyAlignment="1">
      <alignment horizontal="left" vertical="center"/>
    </xf>
    <xf numFmtId="37" fontId="27" fillId="0" borderId="20" xfId="42" applyFont="1" applyFill="1" applyBorder="1" applyAlignment="1">
      <alignment horizontal="left" vertical="center"/>
    </xf>
    <xf numFmtId="37" fontId="27" fillId="0" borderId="22" xfId="42" applyFont="1" applyFill="1" applyBorder="1" applyAlignment="1">
      <alignment horizontal="center" vertical="center"/>
    </xf>
    <xf numFmtId="37" fontId="27" fillId="0" borderId="14" xfId="42" applyFont="1" applyFill="1" applyBorder="1" applyAlignment="1" applyProtection="1">
      <alignment horizontal="left" vertical="center" wrapText="1"/>
    </xf>
    <xf numFmtId="37" fontId="27" fillId="0" borderId="14" xfId="42" applyFont="1" applyFill="1" applyBorder="1" applyAlignment="1">
      <alignment horizontal="left" vertical="center"/>
    </xf>
    <xf numFmtId="37" fontId="27" fillId="0" borderId="21" xfId="42" applyFont="1" applyFill="1" applyBorder="1" applyAlignment="1">
      <alignment horizontal="center" vertical="center"/>
    </xf>
    <xf numFmtId="37" fontId="27" fillId="0" borderId="12" xfId="42" applyFont="1" applyFill="1" applyBorder="1" applyAlignment="1" applyProtection="1">
      <alignment horizontal="left" vertical="center"/>
    </xf>
    <xf numFmtId="41" fontId="27" fillId="0" borderId="13" xfId="42" applyNumberFormat="1" applyFont="1" applyFill="1" applyBorder="1" applyAlignment="1">
      <alignment horizontal="center"/>
    </xf>
    <xf numFmtId="41" fontId="27" fillId="0" borderId="11" xfId="42" applyNumberFormat="1" applyFont="1" applyFill="1" applyBorder="1" applyAlignment="1">
      <alignment horizontal="center"/>
    </xf>
    <xf numFmtId="0" fontId="2" fillId="0" borderId="22" xfId="43" applyFont="1" applyFill="1" applyBorder="1" applyAlignment="1">
      <alignment horizontal="left"/>
    </xf>
    <xf numFmtId="0" fontId="2" fillId="0" borderId="22" xfId="39" applyFont="1" applyFill="1" applyBorder="1" applyAlignment="1">
      <alignment horizontal="left"/>
    </xf>
    <xf numFmtId="0" fontId="2" fillId="0" borderId="12" xfId="39" applyFont="1" applyFill="1" applyBorder="1" applyAlignment="1"/>
    <xf numFmtId="0" fontId="2" fillId="25" borderId="96" xfId="39" applyFont="1" applyFill="1" applyBorder="1"/>
    <xf numFmtId="3" fontId="2" fillId="25" borderId="82" xfId="39" applyNumberFormat="1" applyFont="1" applyFill="1" applyBorder="1"/>
    <xf numFmtId="41" fontId="2" fillId="0" borderId="53" xfId="44" applyNumberFormat="1" applyFont="1" applyBorder="1"/>
    <xf numFmtId="3" fontId="2" fillId="0" borderId="46" xfId="39" applyNumberFormat="1" applyFont="1" applyBorder="1"/>
    <xf numFmtId="3" fontId="2" fillId="0" borderId="37" xfId="39" applyNumberFormat="1" applyFont="1" applyBorder="1"/>
    <xf numFmtId="3" fontId="1" fillId="0" borderId="37" xfId="39" applyNumberFormat="1" applyFont="1" applyBorder="1"/>
    <xf numFmtId="3" fontId="1" fillId="0" borderId="82" xfId="39" applyNumberFormat="1" applyFont="1" applyBorder="1"/>
    <xf numFmtId="0" fontId="1" fillId="0" borderId="70" xfId="39" applyFont="1" applyBorder="1"/>
    <xf numFmtId="0" fontId="2" fillId="25" borderId="81" xfId="39" applyFont="1" applyFill="1" applyBorder="1"/>
    <xf numFmtId="0" fontId="1" fillId="0" borderId="85" xfId="39" applyFont="1" applyBorder="1"/>
    <xf numFmtId="0" fontId="1" fillId="0" borderId="81" xfId="39" applyFont="1" applyBorder="1"/>
    <xf numFmtId="0" fontId="2" fillId="0" borderId="53" xfId="39" applyFont="1" applyFill="1" applyBorder="1" applyAlignment="1">
      <alignment horizontal="left"/>
    </xf>
    <xf numFmtId="3" fontId="2" fillId="0" borderId="35" xfId="39" applyNumberFormat="1" applyFont="1" applyFill="1" applyBorder="1" applyAlignment="1">
      <alignment horizontal="left"/>
    </xf>
    <xf numFmtId="0" fontId="2" fillId="0" borderId="49" xfId="39" applyFont="1" applyBorder="1"/>
    <xf numFmtId="3" fontId="2" fillId="0" borderId="52" xfId="39" applyNumberFormat="1" applyFont="1" applyBorder="1"/>
    <xf numFmtId="0" fontId="1" fillId="0" borderId="100" xfId="39" applyFont="1" applyBorder="1"/>
    <xf numFmtId="0" fontId="1" fillId="0" borderId="49" xfId="39" applyFont="1" applyBorder="1"/>
    <xf numFmtId="0" fontId="2" fillId="0" borderId="38" xfId="39" applyFont="1" applyBorder="1"/>
    <xf numFmtId="0" fontId="1" fillId="0" borderId="44" xfId="39" applyFont="1" applyBorder="1"/>
    <xf numFmtId="3" fontId="1" fillId="0" borderId="20" xfId="39" applyNumberFormat="1" applyFont="1" applyBorder="1"/>
    <xf numFmtId="0" fontId="1" fillId="0" borderId="41" xfId="39" applyFont="1" applyBorder="1"/>
    <xf numFmtId="41" fontId="2" fillId="0" borderId="38" xfId="44" applyNumberFormat="1" applyFont="1" applyBorder="1"/>
    <xf numFmtId="3" fontId="2" fillId="0" borderId="70" xfId="39" applyNumberFormat="1" applyFont="1" applyBorder="1"/>
    <xf numFmtId="3" fontId="2" fillId="0" borderId="80" xfId="39" applyNumberFormat="1" applyFont="1" applyBorder="1"/>
    <xf numFmtId="0" fontId="27" fillId="0" borderId="81" xfId="0" applyFont="1" applyBorder="1"/>
    <xf numFmtId="0" fontId="68" fillId="0" borderId="84" xfId="0" applyFont="1" applyBorder="1"/>
    <xf numFmtId="0" fontId="44" fillId="0" borderId="82" xfId="42" applyNumberFormat="1" applyFont="1" applyFill="1" applyBorder="1" applyAlignment="1" applyProtection="1"/>
    <xf numFmtId="0" fontId="44" fillId="0" borderId="83" xfId="42" applyNumberFormat="1" applyFont="1" applyFill="1" applyBorder="1" applyAlignment="1" applyProtection="1"/>
    <xf numFmtId="41" fontId="44" fillId="0" borderId="47" xfId="42" applyNumberFormat="1" applyFont="1" applyFill="1" applyBorder="1" applyAlignment="1" applyProtection="1"/>
    <xf numFmtId="41" fontId="44" fillId="0" borderId="82" xfId="42" applyNumberFormat="1" applyFont="1" applyFill="1" applyBorder="1" applyAlignment="1" applyProtection="1">
      <alignment horizontal="left"/>
    </xf>
    <xf numFmtId="41" fontId="44" fillId="0" borderId="83" xfId="42" applyNumberFormat="1" applyFont="1" applyFill="1" applyBorder="1" applyAlignment="1"/>
    <xf numFmtId="41" fontId="44" fillId="0" borderId="84" xfId="42" applyNumberFormat="1" applyFont="1" applyFill="1" applyBorder="1" applyAlignment="1"/>
    <xf numFmtId="41" fontId="44" fillId="0" borderId="47" xfId="42" applyNumberFormat="1" applyFont="1" applyFill="1" applyBorder="1" applyAlignment="1"/>
    <xf numFmtId="0" fontId="34" fillId="0" borderId="41" xfId="42" applyNumberFormat="1" applyFont="1" applyFill="1" applyBorder="1" applyAlignment="1" applyProtection="1"/>
    <xf numFmtId="0" fontId="34" fillId="0" borderId="49" xfId="42" quotePrefix="1" applyNumberFormat="1" applyFont="1" applyFill="1" applyBorder="1" applyAlignment="1"/>
    <xf numFmtId="41" fontId="34" fillId="0" borderId="52" xfId="42" applyNumberFormat="1" applyFont="1" applyFill="1" applyBorder="1" applyAlignment="1">
      <alignment wrapText="1"/>
    </xf>
    <xf numFmtId="37" fontId="34" fillId="0" borderId="72" xfId="42" applyFont="1" applyFill="1" applyBorder="1"/>
    <xf numFmtId="41" fontId="34" fillId="0" borderId="49" xfId="42" applyNumberFormat="1" applyFont="1" applyFill="1" applyBorder="1" applyAlignment="1"/>
    <xf numFmtId="41" fontId="34" fillId="0" borderId="73" xfId="42" applyNumberFormat="1" applyFont="1" applyFill="1" applyBorder="1" applyAlignment="1"/>
    <xf numFmtId="41" fontId="34" fillId="0" borderId="40" xfId="42" applyNumberFormat="1" applyFont="1" applyFill="1" applyBorder="1" applyAlignment="1"/>
    <xf numFmtId="41" fontId="42" fillId="0" borderId="16" xfId="42" applyNumberFormat="1" applyFont="1" applyFill="1" applyBorder="1" applyAlignment="1"/>
    <xf numFmtId="0" fontId="84" fillId="0" borderId="121" xfId="0" applyFont="1" applyFill="1" applyBorder="1" applyAlignment="1">
      <alignment horizontal="left" vertical="top" wrapText="1"/>
    </xf>
    <xf numFmtId="0" fontId="84" fillId="0" borderId="122" xfId="0" applyFont="1" applyFill="1" applyBorder="1" applyAlignment="1">
      <alignment horizontal="left" vertical="top" wrapText="1"/>
    </xf>
    <xf numFmtId="0" fontId="27" fillId="0" borderId="92" xfId="42" applyNumberFormat="1" applyFont="1" applyFill="1" applyBorder="1" applyAlignment="1">
      <alignment horizontal="center"/>
    </xf>
    <xf numFmtId="0" fontId="10" fillId="0" borderId="68" xfId="0" applyFont="1" applyFill="1" applyBorder="1" applyAlignment="1">
      <alignment horizontal="center" vertical="center" wrapText="1"/>
    </xf>
    <xf numFmtId="0" fontId="2" fillId="24" borderId="22" xfId="39" applyFont="1" applyFill="1" applyBorder="1"/>
    <xf numFmtId="3" fontId="2" fillId="24" borderId="12" xfId="39" applyNumberFormat="1" applyFont="1" applyFill="1" applyBorder="1"/>
    <xf numFmtId="3" fontId="2" fillId="25" borderId="12" xfId="39" applyNumberFormat="1" applyFont="1" applyFill="1" applyBorder="1"/>
    <xf numFmtId="0" fontId="1" fillId="0" borderId="22" xfId="39" applyFont="1" applyBorder="1"/>
    <xf numFmtId="3" fontId="2" fillId="0" borderId="62" xfId="39" applyNumberFormat="1" applyFont="1" applyBorder="1"/>
    <xf numFmtId="0" fontId="2" fillId="0" borderId="22" xfId="39" applyFont="1" applyBorder="1"/>
    <xf numFmtId="3" fontId="4" fillId="0" borderId="62" xfId="39" applyNumberFormat="1" applyFont="1" applyBorder="1"/>
    <xf numFmtId="41" fontId="2" fillId="0" borderId="59" xfId="44" applyNumberFormat="1" applyFont="1" applyBorder="1"/>
    <xf numFmtId="0" fontId="2" fillId="0" borderId="59" xfId="39" applyFont="1" applyBorder="1"/>
    <xf numFmtId="0" fontId="2" fillId="0" borderId="123" xfId="39" applyFont="1" applyBorder="1"/>
    <xf numFmtId="3" fontId="2" fillId="0" borderId="55" xfId="39" applyNumberFormat="1" applyFont="1" applyBorder="1"/>
    <xf numFmtId="0" fontId="1" fillId="0" borderId="124" xfId="39" applyFont="1" applyBorder="1"/>
    <xf numFmtId="0" fontId="2" fillId="25" borderId="59" xfId="39" applyFont="1" applyFill="1" applyBorder="1"/>
    <xf numFmtId="3" fontId="2" fillId="0" borderId="53" xfId="39" applyNumberFormat="1" applyFont="1" applyFill="1" applyBorder="1" applyAlignment="1">
      <alignment horizontal="left"/>
    </xf>
    <xf numFmtId="0" fontId="2" fillId="26" borderId="38" xfId="39" applyFont="1" applyFill="1" applyBorder="1"/>
    <xf numFmtId="3" fontId="2" fillId="26" borderId="37" xfId="39" applyNumberFormat="1" applyFont="1" applyFill="1" applyBorder="1"/>
    <xf numFmtId="0" fontId="2" fillId="26" borderId="37" xfId="39" applyFont="1" applyFill="1" applyBorder="1"/>
    <xf numFmtId="0" fontId="1" fillId="0" borderId="54" xfId="39" applyFont="1" applyBorder="1"/>
    <xf numFmtId="0" fontId="2" fillId="0" borderId="35" xfId="39" applyFont="1" applyBorder="1"/>
    <xf numFmtId="3" fontId="3" fillId="0" borderId="62" xfId="39" applyNumberFormat="1" applyFont="1" applyBorder="1"/>
    <xf numFmtId="0" fontId="1" fillId="0" borderId="67" xfId="39" applyFont="1" applyBorder="1"/>
    <xf numFmtId="0" fontId="1" fillId="0" borderId="125" xfId="39" applyFont="1" applyBorder="1"/>
    <xf numFmtId="3" fontId="1" fillId="0" borderId="126" xfId="39" applyNumberFormat="1" applyFont="1" applyBorder="1"/>
    <xf numFmtId="0" fontId="1" fillId="0" borderId="127" xfId="39" applyFont="1" applyBorder="1"/>
    <xf numFmtId="3" fontId="1" fillId="0" borderId="128" xfId="39" applyNumberFormat="1" applyFont="1" applyBorder="1"/>
    <xf numFmtId="0" fontId="2" fillId="25" borderId="54" xfId="39" applyFont="1" applyFill="1" applyBorder="1"/>
    <xf numFmtId="3" fontId="2" fillId="25" borderId="55" xfId="39" applyNumberFormat="1" applyFont="1" applyFill="1" applyBorder="1"/>
    <xf numFmtId="3" fontId="2" fillId="0" borderId="75" xfId="39" applyNumberFormat="1" applyFont="1" applyBorder="1"/>
    <xf numFmtId="0" fontId="2" fillId="0" borderId="67" xfId="39" applyFont="1" applyBorder="1"/>
    <xf numFmtId="3" fontId="2" fillId="0" borderId="47" xfId="39" applyNumberFormat="1" applyFont="1" applyBorder="1"/>
    <xf numFmtId="0" fontId="1" fillId="0" borderId="129" xfId="39" applyFont="1" applyBorder="1"/>
    <xf numFmtId="0" fontId="2" fillId="25" borderId="100" xfId="39" applyFont="1" applyFill="1" applyBorder="1"/>
    <xf numFmtId="41" fontId="50" fillId="0" borderId="98" xfId="42" applyNumberFormat="1" applyFont="1" applyFill="1" applyBorder="1" applyAlignment="1">
      <alignment horizontal="center" vertical="center"/>
    </xf>
    <xf numFmtId="41" fontId="50" fillId="0" borderId="97" xfId="42" applyNumberFormat="1" applyFont="1" applyFill="1" applyBorder="1" applyAlignment="1">
      <alignment horizontal="center" vertical="center"/>
    </xf>
    <xf numFmtId="41" fontId="50" fillId="0" borderId="97" xfId="42" applyNumberFormat="1" applyFont="1" applyFill="1" applyBorder="1" applyAlignment="1">
      <alignment horizontal="left" vertical="center"/>
    </xf>
    <xf numFmtId="41" fontId="50" fillId="0" borderId="98" xfId="42" applyNumberFormat="1" applyFont="1" applyFill="1" applyBorder="1"/>
    <xf numFmtId="37" fontId="28" fillId="0" borderId="24" xfId="42" applyFont="1" applyFill="1" applyBorder="1" applyAlignment="1">
      <alignment horizontal="center" vertical="center"/>
    </xf>
    <xf numFmtId="37" fontId="29" fillId="0" borderId="22" xfId="42" applyFont="1" applyFill="1" applyBorder="1" applyAlignment="1"/>
    <xf numFmtId="41" fontId="42" fillId="0" borderId="0" xfId="42" applyNumberFormat="1" applyFont="1" applyFill="1" applyBorder="1"/>
    <xf numFmtId="41" fontId="42" fillId="0" borderId="0" xfId="42" applyNumberFormat="1" applyFont="1" applyFill="1" applyBorder="1" applyAlignment="1" applyProtection="1"/>
    <xf numFmtId="41" fontId="42" fillId="0" borderId="12" xfId="42" applyNumberFormat="1" applyFont="1" applyFill="1" applyBorder="1"/>
    <xf numFmtId="41" fontId="27" fillId="0" borderId="13" xfId="42" applyNumberFormat="1" applyFont="1" applyFill="1" applyBorder="1" applyAlignment="1" applyProtection="1"/>
    <xf numFmtId="41" fontId="45" fillId="0" borderId="0" xfId="42" applyNumberFormat="1" applyFont="1" applyFill="1" applyBorder="1" applyAlignment="1">
      <alignment horizontal="right"/>
    </xf>
    <xf numFmtId="3" fontId="42" fillId="0" borderId="0" xfId="42" applyNumberFormat="1" applyFont="1" applyFill="1" applyBorder="1" applyAlignment="1">
      <alignment horizontal="right"/>
    </xf>
    <xf numFmtId="41" fontId="42" fillId="0" borderId="0" xfId="42" applyNumberFormat="1" applyFont="1" applyFill="1" applyBorder="1" applyAlignment="1">
      <alignment horizontal="right"/>
    </xf>
    <xf numFmtId="41" fontId="42" fillId="0" borderId="12" xfId="42" applyNumberFormat="1" applyFont="1" applyFill="1" applyBorder="1" applyAlignment="1">
      <alignment horizontal="right"/>
    </xf>
    <xf numFmtId="41" fontId="45" fillId="0" borderId="13" xfId="42" applyNumberFormat="1" applyFont="1" applyFill="1" applyBorder="1" applyAlignment="1">
      <alignment horizontal="center"/>
    </xf>
    <xf numFmtId="37" fontId="44" fillId="0" borderId="0" xfId="42" applyFont="1" applyFill="1" applyBorder="1"/>
    <xf numFmtId="41" fontId="44" fillId="0" borderId="0" xfId="42" applyNumberFormat="1" applyFont="1" applyFill="1" applyBorder="1"/>
    <xf numFmtId="37" fontId="27" fillId="0" borderId="14" xfId="42" applyFont="1" applyFill="1" applyBorder="1" applyAlignment="1" applyProtection="1">
      <alignment vertical="center"/>
    </xf>
    <xf numFmtId="37" fontId="27" fillId="0" borderId="20" xfId="42" applyFont="1" applyFill="1" applyBorder="1" applyAlignment="1">
      <alignment vertical="center"/>
    </xf>
    <xf numFmtId="37" fontId="27" fillId="0" borderId="12" xfId="42" applyFont="1" applyFill="1" applyBorder="1" applyAlignment="1">
      <alignment horizontal="center" vertical="center"/>
    </xf>
    <xf numFmtId="41" fontId="59" fillId="0" borderId="13" xfId="42" applyNumberFormat="1" applyFont="1" applyFill="1" applyBorder="1"/>
    <xf numFmtId="0" fontId="0" fillId="0" borderId="0" xfId="0" applyFill="1" applyBorder="1" applyAlignment="1">
      <alignment horizontal="left" wrapText="1"/>
    </xf>
    <xf numFmtId="41" fontId="50" fillId="0" borderId="67" xfId="42" applyNumberFormat="1" applyFont="1" applyFill="1" applyBorder="1"/>
    <xf numFmtId="41" fontId="50" fillId="0" borderId="56" xfId="42" applyNumberFormat="1" applyFont="1" applyFill="1" applyBorder="1" applyAlignment="1">
      <alignment horizontal="center" vertical="center"/>
    </xf>
    <xf numFmtId="41" fontId="50" fillId="0" borderId="28" xfId="42" applyNumberFormat="1" applyFont="1" applyFill="1" applyBorder="1" applyAlignment="1">
      <alignment horizontal="center" vertical="center"/>
    </xf>
    <xf numFmtId="41" fontId="50" fillId="0" borderId="54" xfId="42" applyNumberFormat="1" applyFont="1" applyFill="1" applyBorder="1"/>
    <xf numFmtId="41" fontId="50" fillId="0" borderId="51" xfId="42" applyNumberFormat="1" applyFont="1" applyFill="1" applyBorder="1" applyAlignment="1">
      <alignment horizontal="center" vertical="center"/>
    </xf>
    <xf numFmtId="37" fontId="27" fillId="0" borderId="20" xfId="41" applyFont="1" applyFill="1" applyBorder="1" applyAlignment="1" applyProtection="1">
      <alignment horizontal="left" vertical="center"/>
    </xf>
    <xf numFmtId="41" fontId="50" fillId="0" borderId="54" xfId="42" applyNumberFormat="1" applyFont="1" applyFill="1" applyBorder="1" applyAlignment="1">
      <alignment horizontal="left" vertical="center"/>
    </xf>
    <xf numFmtId="41" fontId="50" fillId="0" borderId="34" xfId="42" applyNumberFormat="1" applyFont="1" applyFill="1" applyBorder="1" applyAlignment="1">
      <alignment horizontal="left" vertical="center"/>
    </xf>
    <xf numFmtId="41" fontId="46" fillId="0" borderId="34" xfId="42" applyNumberFormat="1" applyFont="1" applyFill="1" applyBorder="1" applyAlignment="1">
      <alignment horizontal="left" vertical="center"/>
    </xf>
    <xf numFmtId="41" fontId="50" fillId="0" borderId="51" xfId="42" applyNumberFormat="1" applyFont="1" applyFill="1" applyBorder="1" applyAlignment="1">
      <alignment horizontal="left" vertical="center"/>
    </xf>
    <xf numFmtId="41" fontId="58" fillId="0" borderId="34" xfId="42" applyNumberFormat="1" applyFont="1" applyFill="1" applyBorder="1" applyAlignment="1">
      <alignment horizontal="center"/>
    </xf>
    <xf numFmtId="41" fontId="58" fillId="0" borderId="19" xfId="42" applyNumberFormat="1" applyFont="1" applyFill="1" applyBorder="1" applyAlignment="1">
      <alignment horizontal="left" vertical="center"/>
    </xf>
    <xf numFmtId="37" fontId="27" fillId="0" borderId="19" xfId="42" quotePrefix="1" applyFont="1" applyFill="1" applyBorder="1" applyAlignment="1">
      <alignment horizontal="center" vertical="center"/>
    </xf>
    <xf numFmtId="41" fontId="50" fillId="0" borderId="67" xfId="42" applyNumberFormat="1" applyFont="1" applyFill="1" applyBorder="1" applyAlignment="1">
      <alignment horizontal="left" vertical="center"/>
    </xf>
    <xf numFmtId="41" fontId="46" fillId="0" borderId="56" xfId="42" applyNumberFormat="1" applyFont="1" applyFill="1" applyBorder="1" applyAlignment="1">
      <alignment horizontal="left" vertical="center"/>
    </xf>
    <xf numFmtId="41" fontId="50" fillId="0" borderId="56" xfId="42" applyNumberFormat="1" applyFont="1" applyFill="1" applyBorder="1" applyAlignment="1">
      <alignment horizontal="left" vertical="center"/>
    </xf>
    <xf numFmtId="41" fontId="58" fillId="0" borderId="56" xfId="42" applyNumberFormat="1" applyFont="1" applyFill="1" applyBorder="1" applyAlignment="1">
      <alignment horizontal="center"/>
    </xf>
    <xf numFmtId="41" fontId="50" fillId="0" borderId="28" xfId="42" applyNumberFormat="1" applyFont="1" applyFill="1" applyBorder="1" applyAlignment="1">
      <alignment horizontal="left" vertical="center"/>
    </xf>
    <xf numFmtId="41" fontId="50" fillId="0" borderId="56" xfId="42" quotePrefix="1" applyNumberFormat="1" applyFont="1" applyFill="1" applyBorder="1"/>
    <xf numFmtId="41" fontId="50" fillId="0" borderId="28" xfId="42" quotePrefix="1" applyNumberFormat="1" applyFont="1" applyFill="1" applyBorder="1"/>
    <xf numFmtId="0" fontId="2" fillId="25" borderId="66" xfId="39" applyFont="1" applyFill="1" applyBorder="1"/>
    <xf numFmtId="41" fontId="77" fillId="0" borderId="35" xfId="40" applyNumberFormat="1" applyFont="1" applyBorder="1"/>
    <xf numFmtId="0" fontId="1" fillId="0" borderId="20" xfId="39" applyFont="1" applyBorder="1"/>
    <xf numFmtId="0" fontId="2" fillId="0" borderId="54" xfId="39" applyFont="1" applyBorder="1"/>
    <xf numFmtId="41" fontId="2" fillId="0" borderId="54" xfId="44" applyNumberFormat="1" applyFont="1" applyBorder="1"/>
    <xf numFmtId="0" fontId="1" fillId="0" borderId="23" xfId="39" applyFont="1" applyBorder="1"/>
    <xf numFmtId="3" fontId="2" fillId="0" borderId="102" xfId="39" applyNumberFormat="1" applyFont="1" applyBorder="1"/>
    <xf numFmtId="0" fontId="2" fillId="25" borderId="23" xfId="39" applyFont="1" applyFill="1" applyBorder="1"/>
    <xf numFmtId="3" fontId="2" fillId="25" borderId="102" xfId="39" applyNumberFormat="1" applyFont="1" applyFill="1" applyBorder="1"/>
    <xf numFmtId="0" fontId="1" fillId="0" borderId="66" xfId="39" applyFont="1" applyBorder="1"/>
    <xf numFmtId="3" fontId="2" fillId="0" borderId="11" xfId="39" applyNumberFormat="1" applyFont="1" applyBorder="1"/>
    <xf numFmtId="3" fontId="2" fillId="0" borderId="40" xfId="39" applyNumberFormat="1" applyFont="1" applyBorder="1"/>
    <xf numFmtId="3" fontId="1" fillId="0" borderId="46" xfId="39" applyNumberFormat="1" applyFont="1" applyBorder="1"/>
    <xf numFmtId="3" fontId="2" fillId="0" borderId="82" xfId="39" applyNumberFormat="1" applyFont="1" applyBorder="1"/>
    <xf numFmtId="3" fontId="4" fillId="0" borderId="82" xfId="39" applyNumberFormat="1" applyFont="1" applyBorder="1"/>
    <xf numFmtId="0" fontId="1" fillId="0" borderId="21" xfId="39" applyFont="1" applyBorder="1"/>
    <xf numFmtId="3" fontId="1" fillId="0" borderId="12" xfId="39" applyNumberFormat="1" applyFont="1" applyBorder="1"/>
    <xf numFmtId="0" fontId="2" fillId="25" borderId="18" xfId="39" applyFont="1" applyFill="1" applyBorder="1"/>
    <xf numFmtId="3" fontId="2" fillId="25" borderId="16" xfId="39" applyNumberFormat="1" applyFont="1" applyFill="1" applyBorder="1"/>
    <xf numFmtId="3" fontId="1" fillId="0" borderId="14" xfId="39" applyNumberFormat="1" applyFont="1" applyBorder="1"/>
    <xf numFmtId="0" fontId="2" fillId="0" borderId="61" xfId="39" applyFont="1" applyBorder="1"/>
    <xf numFmtId="3" fontId="4" fillId="0" borderId="14" xfId="39" applyNumberFormat="1" applyFont="1" applyBorder="1"/>
    <xf numFmtId="3" fontId="1" fillId="0" borderId="62" xfId="39" applyNumberFormat="1" applyFont="1" applyBorder="1"/>
    <xf numFmtId="3" fontId="4" fillId="0" borderId="47" xfId="39" applyNumberFormat="1" applyFont="1" applyBorder="1"/>
    <xf numFmtId="3" fontId="2" fillId="0" borderId="24" xfId="39" applyNumberFormat="1" applyFont="1" applyBorder="1"/>
    <xf numFmtId="0" fontId="3" fillId="0" borderId="38" xfId="39" applyFont="1" applyBorder="1"/>
    <xf numFmtId="0" fontId="90" fillId="0" borderId="38" xfId="39" applyFont="1" applyBorder="1"/>
    <xf numFmtId="0" fontId="27" fillId="0" borderId="21" xfId="42" quotePrefix="1" applyNumberFormat="1" applyFont="1" applyFill="1" applyBorder="1" applyAlignment="1">
      <alignment horizontal="center" vertical="center"/>
    </xf>
    <xf numFmtId="0" fontId="27" fillId="0" borderId="20" xfId="42" quotePrefix="1" applyNumberFormat="1" applyFont="1" applyFill="1" applyBorder="1" applyAlignment="1">
      <alignment horizontal="center" vertical="center"/>
    </xf>
    <xf numFmtId="0" fontId="2" fillId="0" borderId="22" xfId="39" applyFont="1" applyFill="1" applyBorder="1" applyAlignment="1">
      <alignment horizontal="left"/>
    </xf>
    <xf numFmtId="0" fontId="2" fillId="0" borderId="53" xfId="39" applyFont="1" applyFill="1" applyBorder="1" applyAlignment="1">
      <alignment horizontal="left"/>
    </xf>
    <xf numFmtId="0" fontId="2" fillId="0" borderId="22" xfId="39" applyFont="1" applyFill="1" applyBorder="1" applyAlignment="1">
      <alignment horizontal="left"/>
    </xf>
    <xf numFmtId="0" fontId="1" fillId="0" borderId="38" xfId="39" applyFont="1" applyBorder="1"/>
    <xf numFmtId="0" fontId="2" fillId="0" borderId="39" xfId="39" applyFont="1" applyBorder="1"/>
    <xf numFmtId="3" fontId="4" fillId="0" borderId="55" xfId="39" applyNumberFormat="1" applyFont="1" applyBorder="1"/>
    <xf numFmtId="0" fontId="58" fillId="0" borderId="14" xfId="0" applyFont="1" applyFill="1" applyBorder="1" applyAlignment="1">
      <alignment horizontal="center" vertical="top" wrapText="1"/>
    </xf>
    <xf numFmtId="0" fontId="27" fillId="0" borderId="15" xfId="42" quotePrefix="1" applyNumberFormat="1" applyFont="1" applyFill="1" applyBorder="1" applyAlignment="1">
      <alignment horizontal="center" vertical="center"/>
    </xf>
    <xf numFmtId="0" fontId="58" fillId="0" borderId="25" xfId="0" applyFont="1" applyFill="1" applyBorder="1" applyAlignment="1">
      <alignment horizontal="center" vertical="top" wrapText="1"/>
    </xf>
    <xf numFmtId="37" fontId="1" fillId="0" borderId="0" xfId="38" applyFont="1" applyAlignment="1">
      <alignment horizontal="center"/>
    </xf>
    <xf numFmtId="37" fontId="78" fillId="0" borderId="0" xfId="38" applyFont="1" applyAlignment="1">
      <alignment horizontal="center"/>
    </xf>
    <xf numFmtId="37" fontId="1" fillId="0" borderId="0" xfId="38" applyFont="1" applyAlignment="1"/>
    <xf numFmtId="37" fontId="2" fillId="0" borderId="0" xfId="38" applyFont="1" applyAlignment="1"/>
    <xf numFmtId="41" fontId="1" fillId="0" borderId="0" xfId="38" applyNumberFormat="1" applyFont="1" applyAlignment="1">
      <alignment horizontal="center"/>
    </xf>
    <xf numFmtId="37" fontId="1" fillId="0" borderId="0" xfId="38" applyFont="1" applyAlignment="1">
      <alignment horizontal="center" vertical="justify"/>
    </xf>
    <xf numFmtId="41" fontId="1" fillId="0" borderId="0" xfId="38" applyNumberFormat="1" applyFont="1" applyAlignment="1">
      <alignment horizontal="center" vertical="justify"/>
    </xf>
    <xf numFmtId="0" fontId="27" fillId="0" borderId="21" xfId="42" quotePrefix="1" applyNumberFormat="1" applyFont="1" applyFill="1" applyBorder="1" applyAlignment="1">
      <alignment horizontal="center" vertical="center"/>
    </xf>
    <xf numFmtId="0" fontId="27" fillId="0" borderId="20" xfId="42" quotePrefix="1" applyNumberFormat="1" applyFont="1" applyFill="1" applyBorder="1" applyAlignment="1">
      <alignment horizontal="center" vertical="center"/>
    </xf>
    <xf numFmtId="0" fontId="27" fillId="0" borderId="24" xfId="42" quotePrefix="1" applyNumberFormat="1" applyFont="1" applyFill="1" applyBorder="1" applyAlignment="1">
      <alignment horizontal="center" vertical="center"/>
    </xf>
    <xf numFmtId="37" fontId="27" fillId="0" borderId="21" xfId="42" applyFont="1" applyFill="1" applyBorder="1" applyAlignment="1">
      <alignment horizontal="center" vertical="center"/>
    </xf>
    <xf numFmtId="37" fontId="27" fillId="0" borderId="20" xfId="42" applyFont="1" applyFill="1" applyBorder="1" applyAlignment="1">
      <alignment horizontal="center" vertical="center"/>
    </xf>
    <xf numFmtId="37" fontId="27" fillId="0" borderId="21" xfId="41" applyFont="1" applyFill="1" applyBorder="1" applyAlignment="1" applyProtection="1">
      <alignment horizontal="left" vertical="center"/>
    </xf>
    <xf numFmtId="0" fontId="0" fillId="0" borderId="20" xfId="0" applyBorder="1" applyAlignment="1">
      <alignment horizontal="left" vertical="center"/>
    </xf>
    <xf numFmtId="37" fontId="27" fillId="0" borderId="21" xfId="42" applyFont="1" applyFill="1" applyBorder="1" applyAlignment="1">
      <alignment horizontal="left" vertical="center"/>
    </xf>
    <xf numFmtId="37" fontId="27" fillId="0" borderId="22" xfId="42" quotePrefix="1" applyFont="1" applyFill="1" applyBorder="1" applyAlignment="1">
      <alignment horizontal="center" vertical="center"/>
    </xf>
    <xf numFmtId="0" fontId="0" fillId="0" borderId="19" xfId="0" applyBorder="1" applyAlignment="1">
      <alignment horizontal="center" vertical="center"/>
    </xf>
    <xf numFmtId="37" fontId="27" fillId="0" borderId="22" xfId="42" applyFont="1" applyFill="1" applyBorder="1" applyAlignment="1">
      <alignment horizontal="center" vertical="center"/>
    </xf>
    <xf numFmtId="37" fontId="27" fillId="0" borderId="20" xfId="41" applyFont="1" applyFill="1" applyBorder="1" applyAlignment="1" applyProtection="1">
      <alignment horizontal="left" vertical="center"/>
    </xf>
    <xf numFmtId="37" fontId="27" fillId="0" borderId="20" xfId="42" applyFont="1" applyFill="1" applyBorder="1" applyAlignment="1">
      <alignment horizontal="left" vertical="center"/>
    </xf>
    <xf numFmtId="37" fontId="27" fillId="0" borderId="19" xfId="42" quotePrefix="1" applyFont="1" applyFill="1" applyBorder="1" applyAlignment="1">
      <alignment horizontal="center" vertical="center"/>
    </xf>
    <xf numFmtId="0" fontId="58" fillId="0" borderId="12" xfId="0" applyFont="1" applyFill="1" applyBorder="1" applyAlignment="1">
      <alignment horizontal="center" vertical="top" wrapText="1"/>
    </xf>
    <xf numFmtId="0" fontId="58" fillId="0" borderId="14" xfId="0" applyFont="1" applyFill="1" applyBorder="1" applyAlignment="1">
      <alignment horizontal="center" vertical="top" wrapText="1"/>
    </xf>
    <xf numFmtId="0" fontId="58" fillId="0" borderId="11" xfId="0" applyFont="1" applyFill="1" applyBorder="1" applyAlignment="1">
      <alignment horizontal="center" vertical="top" wrapText="1"/>
    </xf>
    <xf numFmtId="37" fontId="27" fillId="0" borderId="12" xfId="42" applyFont="1" applyFill="1" applyBorder="1" applyAlignment="1" applyProtection="1">
      <alignment horizontal="left" vertical="center" wrapText="1"/>
    </xf>
    <xf numFmtId="37" fontId="27" fillId="0" borderId="14" xfId="42" applyFont="1" applyFill="1" applyBorder="1" applyAlignment="1" applyProtection="1">
      <alignment horizontal="left" vertical="center" wrapText="1"/>
    </xf>
    <xf numFmtId="37" fontId="27" fillId="0" borderId="11" xfId="42" applyFont="1" applyFill="1" applyBorder="1" applyAlignment="1">
      <alignment horizontal="left" vertical="center"/>
    </xf>
    <xf numFmtId="0" fontId="0" fillId="0" borderId="14" xfId="0" applyFill="1" applyBorder="1" applyAlignment="1">
      <alignment vertical="center"/>
    </xf>
    <xf numFmtId="37" fontId="27" fillId="0" borderId="19" xfId="42" applyFont="1" applyFill="1" applyBorder="1" applyAlignment="1">
      <alignment horizontal="center" vertical="center"/>
    </xf>
    <xf numFmtId="37" fontId="27" fillId="0" borderId="24" xfId="42" applyFont="1" applyFill="1" applyBorder="1" applyAlignment="1" applyProtection="1">
      <alignment horizontal="center" vertical="center"/>
    </xf>
    <xf numFmtId="37" fontId="27" fillId="0" borderId="21" xfId="42" applyFont="1" applyFill="1" applyBorder="1" applyAlignment="1" applyProtection="1">
      <alignment horizontal="center" vertical="center"/>
    </xf>
    <xf numFmtId="37" fontId="27" fillId="0" borderId="20" xfId="42" applyFont="1" applyFill="1" applyBorder="1" applyAlignment="1" applyProtection="1">
      <alignment horizontal="center" vertical="center"/>
    </xf>
    <xf numFmtId="37" fontId="27" fillId="0" borderId="11" xfId="42" applyFont="1" applyFill="1" applyBorder="1" applyAlignment="1" applyProtection="1">
      <alignment horizontal="left" vertical="center"/>
    </xf>
    <xf numFmtId="37" fontId="27" fillId="0" borderId="12" xfId="42" applyFont="1" applyFill="1" applyBorder="1" applyAlignment="1" applyProtection="1">
      <alignment horizontal="left" vertical="center"/>
    </xf>
    <xf numFmtId="37" fontId="27" fillId="0" borderId="14" xfId="42" applyFont="1" applyFill="1" applyBorder="1" applyAlignment="1" applyProtection="1">
      <alignment horizontal="left" vertical="center"/>
    </xf>
    <xf numFmtId="37" fontId="27" fillId="0" borderId="23" xfId="42" applyFont="1" applyFill="1" applyBorder="1" applyAlignment="1">
      <alignment horizontal="center" vertical="center"/>
    </xf>
    <xf numFmtId="0" fontId="0" fillId="0" borderId="19" xfId="0" applyBorder="1" applyAlignment="1">
      <alignment vertical="center"/>
    </xf>
    <xf numFmtId="37" fontId="27" fillId="0" borderId="21" xfId="42" applyFont="1" applyFill="1" applyBorder="1" applyAlignment="1" applyProtection="1">
      <alignment horizontal="center" vertical="center" wrapText="1"/>
    </xf>
    <xf numFmtId="37" fontId="27" fillId="0" borderId="20" xfId="42" applyFont="1" applyFill="1" applyBorder="1" applyAlignment="1" applyProtection="1">
      <alignment horizontal="center" vertical="center" wrapText="1"/>
    </xf>
    <xf numFmtId="37" fontId="27" fillId="0" borderId="21" xfId="42" applyFont="1" applyFill="1" applyBorder="1" applyAlignment="1">
      <alignment horizontal="center" vertical="top" wrapText="1"/>
    </xf>
    <xf numFmtId="37" fontId="27" fillId="0" borderId="20" xfId="42" applyFont="1" applyFill="1" applyBorder="1" applyAlignment="1">
      <alignment horizontal="center" vertical="top" wrapText="1"/>
    </xf>
    <xf numFmtId="37" fontId="27" fillId="0" borderId="24" xfId="42" applyFont="1" applyFill="1" applyBorder="1" applyAlignment="1">
      <alignment horizontal="center" vertical="center"/>
    </xf>
    <xf numFmtId="37" fontId="27" fillId="0" borderId="11" xfId="42" applyFont="1" applyFill="1" applyBorder="1" applyAlignment="1" applyProtection="1">
      <alignment horizontal="left" vertical="center" wrapText="1"/>
    </xf>
    <xf numFmtId="0" fontId="0" fillId="0" borderId="14" xfId="0" applyBorder="1" applyAlignment="1">
      <alignment vertical="center" wrapText="1"/>
    </xf>
    <xf numFmtId="37" fontId="27" fillId="0" borderId="12" xfId="42" applyFont="1" applyFill="1" applyBorder="1" applyAlignment="1">
      <alignment horizontal="left" vertical="center"/>
    </xf>
    <xf numFmtId="0" fontId="27" fillId="0" borderId="20" xfId="42" applyNumberFormat="1" applyFont="1" applyFill="1" applyBorder="1" applyAlignment="1">
      <alignment horizontal="center" vertical="center"/>
    </xf>
    <xf numFmtId="37" fontId="27" fillId="0" borderId="24" xfId="42" applyFont="1" applyFill="1" applyBorder="1" applyAlignment="1" applyProtection="1">
      <alignment horizontal="left" vertical="center"/>
    </xf>
    <xf numFmtId="37" fontId="27" fillId="0" borderId="21" xfId="42" applyFont="1" applyFill="1" applyBorder="1" applyAlignment="1" applyProtection="1">
      <alignment horizontal="left" vertical="center"/>
    </xf>
    <xf numFmtId="37" fontId="27" fillId="0" borderId="20" xfId="42" applyFont="1" applyFill="1" applyBorder="1" applyAlignment="1" applyProtection="1">
      <alignment horizontal="left" vertical="center"/>
    </xf>
    <xf numFmtId="16" fontId="27" fillId="0" borderId="21" xfId="42" quotePrefix="1" applyNumberFormat="1" applyFont="1" applyFill="1" applyBorder="1" applyAlignment="1">
      <alignment horizontal="center" vertical="center"/>
    </xf>
    <xf numFmtId="0" fontId="58" fillId="0" borderId="11" xfId="0" applyFont="1" applyFill="1" applyBorder="1" applyAlignment="1">
      <alignment horizontal="center" vertical="center" wrapText="1"/>
    </xf>
    <xf numFmtId="0" fontId="58" fillId="0" borderId="12" xfId="0" applyFont="1" applyFill="1" applyBorder="1" applyAlignment="1">
      <alignment horizontal="center" vertical="center" wrapText="1"/>
    </xf>
    <xf numFmtId="0" fontId="58" fillId="0" borderId="14" xfId="0" applyFont="1" applyFill="1" applyBorder="1" applyAlignment="1">
      <alignment horizontal="center" vertical="center" wrapText="1"/>
    </xf>
    <xf numFmtId="16" fontId="27" fillId="0" borderId="24" xfId="42" quotePrefix="1" applyNumberFormat="1" applyFont="1" applyFill="1" applyBorder="1" applyAlignment="1">
      <alignment horizontal="center" vertical="center"/>
    </xf>
    <xf numFmtId="0" fontId="27" fillId="0" borderId="21" xfId="42" applyNumberFormat="1" applyFont="1" applyFill="1" applyBorder="1" applyAlignment="1">
      <alignment horizontal="center" vertical="center"/>
    </xf>
    <xf numFmtId="37" fontId="27" fillId="0" borderId="21" xfId="42" applyFont="1" applyFill="1" applyBorder="1" applyAlignment="1">
      <alignment horizontal="left" vertical="center" wrapText="1"/>
    </xf>
    <xf numFmtId="37" fontId="27" fillId="0" borderId="20" xfId="42" applyFont="1" applyFill="1" applyBorder="1" applyAlignment="1">
      <alignment horizontal="left" vertical="center" wrapText="1"/>
    </xf>
    <xf numFmtId="37" fontId="26" fillId="0" borderId="0" xfId="42" applyFont="1" applyFill="1" applyBorder="1" applyAlignment="1">
      <alignment horizontal="center"/>
    </xf>
    <xf numFmtId="37" fontId="27" fillId="0" borderId="0" xfId="42" applyFont="1" applyFill="1" applyBorder="1" applyAlignment="1">
      <alignment horizontal="center"/>
    </xf>
    <xf numFmtId="37" fontId="27" fillId="0" borderId="0" xfId="42" applyFont="1" applyFill="1" applyBorder="1" applyAlignment="1" applyProtection="1">
      <alignment horizontal="left"/>
    </xf>
    <xf numFmtId="37" fontId="27" fillId="0" borderId="11" xfId="41" applyFont="1" applyFill="1" applyBorder="1" applyAlignment="1" applyProtection="1">
      <alignment horizontal="left" vertical="center"/>
    </xf>
    <xf numFmtId="37" fontId="27" fillId="0" borderId="14" xfId="41" applyFont="1" applyFill="1" applyBorder="1" applyAlignment="1" applyProtection="1">
      <alignment horizontal="left" vertical="center"/>
    </xf>
    <xf numFmtId="37" fontId="27" fillId="0" borderId="24" xfId="42" applyFont="1" applyFill="1" applyBorder="1" applyAlignment="1">
      <alignment horizontal="left" vertical="center"/>
    </xf>
    <xf numFmtId="37" fontId="27" fillId="0" borderId="14" xfId="42" applyFont="1" applyFill="1" applyBorder="1" applyAlignment="1">
      <alignment horizontal="left" vertical="center"/>
    </xf>
    <xf numFmtId="0" fontId="0" fillId="0" borderId="14" xfId="0" applyBorder="1" applyAlignment="1">
      <alignment horizontal="left" vertical="center" wrapText="1"/>
    </xf>
    <xf numFmtId="0" fontId="0" fillId="0" borderId="20" xfId="0" applyBorder="1" applyAlignment="1">
      <alignment horizontal="center" vertical="center"/>
    </xf>
    <xf numFmtId="37" fontId="27" fillId="0" borderId="0" xfId="42" applyFont="1" applyFill="1" applyBorder="1" applyAlignment="1"/>
    <xf numFmtId="0" fontId="37" fillId="0" borderId="70" xfId="42" applyNumberFormat="1" applyFont="1" applyFill="1" applyBorder="1" applyAlignment="1">
      <alignment horizontal="center" vertical="center" wrapText="1"/>
    </xf>
    <xf numFmtId="0" fontId="37" fillId="0" borderId="74" xfId="42" applyNumberFormat="1" applyFont="1" applyFill="1" applyBorder="1" applyAlignment="1">
      <alignment horizontal="center" vertical="center" wrapText="1"/>
    </xf>
    <xf numFmtId="41" fontId="37" fillId="0" borderId="40" xfId="42" applyNumberFormat="1" applyFont="1" applyFill="1" applyBorder="1" applyAlignment="1">
      <alignment horizontal="center" vertical="center" wrapText="1"/>
    </xf>
    <xf numFmtId="41" fontId="37" fillId="0" borderId="43" xfId="42" applyNumberFormat="1" applyFont="1" applyFill="1" applyBorder="1" applyAlignment="1">
      <alignment horizontal="center" vertical="center" wrapText="1"/>
    </xf>
    <xf numFmtId="37" fontId="37" fillId="0" borderId="10" xfId="42" applyFont="1" applyFill="1" applyBorder="1" applyAlignment="1">
      <alignment horizontal="center" wrapText="1"/>
    </xf>
    <xf numFmtId="37" fontId="37" fillId="0" borderId="0" xfId="42" applyFont="1" applyFill="1" applyBorder="1" applyAlignment="1">
      <alignment horizontal="center" wrapText="1"/>
    </xf>
    <xf numFmtId="41" fontId="29" fillId="0" borderId="0" xfId="42" applyNumberFormat="1" applyFont="1" applyFill="1" applyAlignment="1">
      <alignment horizontal="left"/>
    </xf>
    <xf numFmtId="37" fontId="34" fillId="0" borderId="0" xfId="42" applyFont="1" applyFill="1" applyAlignment="1"/>
    <xf numFmtId="37" fontId="38" fillId="0" borderId="0" xfId="42" applyFont="1" applyFill="1" applyAlignment="1"/>
    <xf numFmtId="0" fontId="62" fillId="0" borderId="52" xfId="42" applyNumberFormat="1" applyFont="1" applyFill="1" applyBorder="1" applyAlignment="1">
      <alignment horizontal="center" vertical="center" wrapText="1"/>
    </xf>
    <xf numFmtId="0" fontId="62" fillId="0" borderId="75" xfId="42" applyNumberFormat="1" applyFont="1" applyFill="1" applyBorder="1" applyAlignment="1">
      <alignment horizontal="center" vertical="center" wrapText="1"/>
    </xf>
    <xf numFmtId="37" fontId="27" fillId="0" borderId="72" xfId="42" applyFont="1" applyFill="1" applyBorder="1" applyAlignment="1">
      <alignment vertical="center"/>
    </xf>
    <xf numFmtId="37" fontId="27" fillId="0" borderId="76" xfId="42" applyFont="1" applyFill="1" applyBorder="1" applyAlignment="1">
      <alignment vertical="center"/>
    </xf>
    <xf numFmtId="41" fontId="27" fillId="0" borderId="0" xfId="42" applyNumberFormat="1" applyFont="1" applyFill="1" applyAlignment="1">
      <alignment horizontal="center"/>
    </xf>
    <xf numFmtId="41" fontId="27" fillId="0" borderId="13" xfId="42" applyNumberFormat="1" applyFont="1" applyFill="1" applyBorder="1" applyAlignment="1">
      <alignment horizontal="center"/>
    </xf>
    <xf numFmtId="41" fontId="27" fillId="0" borderId="23" xfId="42" applyNumberFormat="1" applyFont="1" applyFill="1" applyBorder="1" applyAlignment="1">
      <alignment horizontal="center"/>
    </xf>
    <xf numFmtId="41" fontId="27" fillId="0" borderId="10" xfId="42" applyNumberFormat="1" applyFont="1" applyFill="1" applyBorder="1" applyAlignment="1">
      <alignment horizontal="center"/>
    </xf>
    <xf numFmtId="41" fontId="27" fillId="0" borderId="11" xfId="42" applyNumberFormat="1" applyFont="1" applyFill="1" applyBorder="1" applyAlignment="1">
      <alignment horizontal="center"/>
    </xf>
    <xf numFmtId="41" fontId="28" fillId="0" borderId="70" xfId="42" applyNumberFormat="1" applyFont="1" applyFill="1" applyBorder="1" applyAlignment="1" applyProtection="1">
      <alignment horizontal="center"/>
    </xf>
    <xf numFmtId="41" fontId="28" fillId="0" borderId="74" xfId="42" applyNumberFormat="1" applyFont="1" applyFill="1" applyBorder="1" applyAlignment="1" applyProtection="1">
      <alignment horizontal="center"/>
    </xf>
    <xf numFmtId="41" fontId="28" fillId="0" borderId="40" xfId="42" applyNumberFormat="1" applyFont="1" applyFill="1" applyBorder="1" applyAlignment="1" applyProtection="1">
      <alignment horizontal="center"/>
    </xf>
    <xf numFmtId="41" fontId="28" fillId="0" borderId="43" xfId="42" applyNumberFormat="1" applyFont="1" applyFill="1" applyBorder="1" applyAlignment="1" applyProtection="1">
      <alignment horizontal="center"/>
    </xf>
    <xf numFmtId="0" fontId="62" fillId="0" borderId="40" xfId="42" applyNumberFormat="1" applyFont="1" applyFill="1" applyBorder="1" applyAlignment="1">
      <alignment horizontal="center" vertical="center" wrapText="1"/>
    </xf>
    <xf numFmtId="0" fontId="62" fillId="0" borderId="43" xfId="42" applyNumberFormat="1" applyFont="1" applyFill="1" applyBorder="1" applyAlignment="1">
      <alignment horizontal="center" vertical="center" wrapText="1"/>
    </xf>
    <xf numFmtId="0" fontId="62" fillId="0" borderId="71" xfId="42" applyNumberFormat="1" applyFont="1" applyFill="1" applyBorder="1" applyAlignment="1">
      <alignment horizontal="center" vertical="center" wrapText="1"/>
    </xf>
    <xf numFmtId="0" fontId="62" fillId="0" borderId="42" xfId="42" applyNumberFormat="1" applyFont="1" applyFill="1" applyBorder="1" applyAlignment="1">
      <alignment horizontal="center" vertical="center" wrapText="1"/>
    </xf>
    <xf numFmtId="0" fontId="1" fillId="0" borderId="22" xfId="39" applyFont="1" applyFill="1" applyBorder="1" applyAlignment="1"/>
    <xf numFmtId="0" fontId="2" fillId="0" borderId="12" xfId="39" applyFont="1" applyFill="1" applyBorder="1" applyAlignment="1"/>
    <xf numFmtId="0" fontId="1" fillId="0" borderId="23" xfId="39" applyFont="1" applyBorder="1" applyAlignment="1">
      <alignment horizontal="center"/>
    </xf>
    <xf numFmtId="0" fontId="1" fillId="0" borderId="11" xfId="39" applyFont="1" applyBorder="1" applyAlignment="1">
      <alignment horizontal="center"/>
    </xf>
    <xf numFmtId="0" fontId="1" fillId="0" borderId="22" xfId="39" applyFont="1" applyBorder="1" applyAlignment="1">
      <alignment horizontal="center"/>
    </xf>
    <xf numFmtId="0" fontId="1" fillId="0" borderId="12" xfId="39" applyFont="1" applyBorder="1" applyAlignment="1">
      <alignment horizontal="center"/>
    </xf>
    <xf numFmtId="0" fontId="1" fillId="0" borderId="22" xfId="39" applyFont="1" applyFill="1" applyBorder="1" applyAlignment="1">
      <alignment horizontal="left"/>
    </xf>
    <xf numFmtId="0" fontId="2" fillId="0" borderId="12" xfId="39" applyFont="1" applyFill="1" applyBorder="1" applyAlignment="1">
      <alignment horizontal="left"/>
    </xf>
    <xf numFmtId="0" fontId="2" fillId="0" borderId="22" xfId="39" applyFont="1" applyFill="1" applyBorder="1" applyAlignment="1">
      <alignment horizontal="left"/>
    </xf>
    <xf numFmtId="0" fontId="1" fillId="0" borderId="12" xfId="39" applyFont="1" applyFill="1" applyBorder="1" applyAlignment="1">
      <alignment horizontal="left"/>
    </xf>
    <xf numFmtId="0" fontId="1" fillId="0" borderId="59" xfId="39" applyFont="1" applyFill="1" applyBorder="1" applyAlignment="1"/>
    <xf numFmtId="0" fontId="1" fillId="0" borderId="62" xfId="39" applyFont="1" applyFill="1" applyBorder="1" applyAlignment="1"/>
    <xf numFmtId="0" fontId="1" fillId="0" borderId="49" xfId="39" applyFont="1" applyBorder="1" applyAlignment="1">
      <alignment horizontal="center"/>
    </xf>
    <xf numFmtId="0" fontId="1" fillId="0" borderId="52" xfId="39" applyFont="1" applyBorder="1" applyAlignment="1">
      <alignment horizontal="center"/>
    </xf>
    <xf numFmtId="0" fontId="1" fillId="0" borderId="100" xfId="39" applyFont="1" applyBorder="1" applyAlignment="1">
      <alignment horizontal="center"/>
    </xf>
    <xf numFmtId="0" fontId="1" fillId="0" borderId="75" xfId="39" applyFont="1" applyBorder="1" applyAlignment="1">
      <alignment horizontal="center"/>
    </xf>
    <xf numFmtId="0" fontId="1" fillId="0" borderId="54" xfId="39" applyFont="1" applyFill="1" applyBorder="1" applyAlignment="1">
      <alignment horizontal="left"/>
    </xf>
    <xf numFmtId="0" fontId="1" fillId="0" borderId="55" xfId="39" applyFont="1" applyFill="1" applyBorder="1" applyAlignment="1">
      <alignment horizontal="left"/>
    </xf>
    <xf numFmtId="0" fontId="2" fillId="0" borderId="53" xfId="39" applyFont="1" applyFill="1" applyBorder="1" applyAlignment="1">
      <alignment horizontal="left"/>
    </xf>
    <xf numFmtId="0" fontId="2" fillId="0" borderId="35" xfId="39" applyFont="1" applyFill="1" applyBorder="1" applyAlignment="1">
      <alignment horizontal="left"/>
    </xf>
    <xf numFmtId="0" fontId="2" fillId="0" borderId="100" xfId="39" applyFont="1" applyFill="1" applyBorder="1" applyAlignment="1">
      <alignment horizontal="left"/>
    </xf>
    <xf numFmtId="0" fontId="2" fillId="0" borderId="75" xfId="39" applyFont="1" applyFill="1" applyBorder="1" applyAlignment="1">
      <alignment horizontal="left"/>
    </xf>
    <xf numFmtId="0" fontId="1" fillId="0" borderId="49" xfId="39" applyFont="1" applyFill="1" applyBorder="1" applyAlignment="1">
      <alignment horizontal="left"/>
    </xf>
    <xf numFmtId="0" fontId="2" fillId="0" borderId="52" xfId="39" applyFont="1" applyFill="1" applyBorder="1" applyAlignment="1">
      <alignment horizontal="left"/>
    </xf>
    <xf numFmtId="0" fontId="2" fillId="25" borderId="38" xfId="39" applyFont="1" applyFill="1" applyBorder="1" applyAlignment="1">
      <alignment horizontal="center"/>
    </xf>
    <xf numFmtId="0" fontId="2" fillId="25" borderId="37" xfId="39" applyFont="1" applyFill="1" applyBorder="1" applyAlignment="1">
      <alignment horizontal="center"/>
    </xf>
    <xf numFmtId="0" fontId="4" fillId="25" borderId="38" xfId="39" applyFont="1" applyFill="1" applyBorder="1" applyAlignment="1">
      <alignment horizontal="center"/>
    </xf>
    <xf numFmtId="0" fontId="4" fillId="25" borderId="37" xfId="39" applyFont="1" applyFill="1" applyBorder="1" applyAlignment="1">
      <alignment horizontal="center"/>
    </xf>
    <xf numFmtId="0" fontId="4" fillId="25" borderId="43" xfId="39" applyFont="1" applyFill="1" applyBorder="1" applyAlignment="1">
      <alignment horizontal="center"/>
    </xf>
    <xf numFmtId="0" fontId="1" fillId="0" borderId="53" xfId="39" applyFont="1" applyFill="1" applyBorder="1" applyAlignment="1"/>
    <xf numFmtId="0" fontId="2" fillId="0" borderId="35" xfId="39" applyFont="1" applyFill="1" applyBorder="1" applyAlignment="1"/>
    <xf numFmtId="0" fontId="2" fillId="24" borderId="38" xfId="39" applyFont="1" applyFill="1" applyBorder="1" applyAlignment="1">
      <alignment horizontal="center"/>
    </xf>
    <xf numFmtId="0" fontId="2" fillId="24" borderId="37" xfId="39" applyFont="1" applyFill="1" applyBorder="1" applyAlignment="1">
      <alignment horizontal="center"/>
    </xf>
    <xf numFmtId="0" fontId="1" fillId="0" borderId="53" xfId="39" applyFont="1" applyBorder="1" applyAlignment="1">
      <alignment horizontal="center"/>
    </xf>
    <xf numFmtId="0" fontId="1" fillId="0" borderId="35" xfId="39" applyFont="1" applyBorder="1" applyAlignment="1">
      <alignment horizontal="center"/>
    </xf>
    <xf numFmtId="0" fontId="1" fillId="0" borderId="53" xfId="39" applyFont="1" applyFill="1" applyBorder="1" applyAlignment="1">
      <alignment horizontal="left"/>
    </xf>
    <xf numFmtId="0" fontId="4" fillId="25" borderId="23" xfId="39" applyFont="1" applyFill="1" applyBorder="1" applyAlignment="1">
      <alignment horizontal="center"/>
    </xf>
    <xf numFmtId="0" fontId="4" fillId="25" borderId="11" xfId="39" applyFont="1" applyFill="1" applyBorder="1" applyAlignment="1">
      <alignment horizontal="center"/>
    </xf>
    <xf numFmtId="0" fontId="4" fillId="25" borderId="61" xfId="39" applyFont="1" applyFill="1" applyBorder="1" applyAlignment="1">
      <alignment horizontal="center"/>
    </xf>
    <xf numFmtId="0" fontId="4" fillId="25" borderId="75" xfId="39" applyFont="1" applyFill="1" applyBorder="1" applyAlignment="1">
      <alignment horizontal="center"/>
    </xf>
    <xf numFmtId="0" fontId="4" fillId="25" borderId="53" xfId="39" applyFont="1" applyFill="1" applyBorder="1" applyAlignment="1">
      <alignment horizontal="center"/>
    </xf>
    <xf numFmtId="0" fontId="4" fillId="25" borderId="35" xfId="39" applyFont="1" applyFill="1" applyBorder="1" applyAlignment="1">
      <alignment horizontal="center"/>
    </xf>
    <xf numFmtId="0" fontId="1" fillId="0" borderId="0" xfId="39" applyFont="1" applyAlignment="1">
      <alignment horizontal="center"/>
    </xf>
    <xf numFmtId="0" fontId="1" fillId="0" borderId="23" xfId="39" applyFont="1" applyFill="1" applyBorder="1" applyAlignment="1">
      <alignment horizontal="left"/>
    </xf>
    <xf numFmtId="0" fontId="2" fillId="0" borderId="11" xfId="39" applyFont="1" applyFill="1" applyBorder="1" applyAlignment="1">
      <alignment horizontal="left"/>
    </xf>
    <xf numFmtId="0" fontId="1" fillId="0" borderId="22" xfId="39" applyFont="1" applyFill="1" applyBorder="1" applyAlignment="1">
      <alignment wrapText="1"/>
    </xf>
    <xf numFmtId="0" fontId="2" fillId="0" borderId="12" xfId="39" applyFont="1" applyFill="1" applyBorder="1" applyAlignment="1">
      <alignment wrapText="1"/>
    </xf>
    <xf numFmtId="0" fontId="54" fillId="26" borderId="53" xfId="40" applyFont="1" applyFill="1" applyBorder="1" applyAlignment="1"/>
    <xf numFmtId="0" fontId="54" fillId="26" borderId="35" xfId="40" applyFont="1" applyFill="1" applyBorder="1" applyAlignment="1"/>
    <xf numFmtId="0" fontId="53" fillId="0" borderId="53" xfId="40" applyFont="1" applyBorder="1" applyAlignment="1"/>
    <xf numFmtId="0" fontId="54" fillId="0" borderId="35" xfId="40" applyFont="1" applyBorder="1" applyAlignment="1"/>
    <xf numFmtId="0" fontId="53" fillId="0" borderId="44" xfId="40" applyFont="1" applyBorder="1" applyAlignment="1" applyProtection="1">
      <alignment horizontal="left" vertical="top" wrapText="1"/>
      <protection locked="0"/>
    </xf>
    <xf numFmtId="0" fontId="53" fillId="0" borderId="43" xfId="40" applyFont="1" applyBorder="1" applyAlignment="1" applyProtection="1">
      <alignment horizontal="left" vertical="top"/>
      <protection locked="0"/>
    </xf>
    <xf numFmtId="0" fontId="54" fillId="26" borderId="39" xfId="40" applyFont="1" applyFill="1" applyBorder="1" applyAlignment="1">
      <alignment horizontal="left" vertical="center" wrapText="1"/>
    </xf>
    <xf numFmtId="0" fontId="54" fillId="26" borderId="46" xfId="40" applyFont="1" applyFill="1" applyBorder="1" applyAlignment="1">
      <alignment horizontal="left" vertical="center" wrapText="1"/>
    </xf>
    <xf numFmtId="0" fontId="53" fillId="0" borderId="44" xfId="40" applyFont="1" applyBorder="1" applyAlignment="1">
      <alignment horizontal="left" vertical="top" wrapText="1"/>
    </xf>
    <xf numFmtId="0" fontId="53" fillId="0" borderId="43" xfId="40" applyFont="1" applyBorder="1" applyAlignment="1">
      <alignment horizontal="left" vertical="top" wrapText="1"/>
    </xf>
    <xf numFmtId="0" fontId="53" fillId="0" borderId="53" xfId="40" applyFont="1" applyBorder="1" applyAlignment="1">
      <alignment horizontal="center"/>
    </xf>
    <xf numFmtId="0" fontId="53" fillId="0" borderId="35" xfId="40" applyFont="1" applyBorder="1" applyAlignment="1">
      <alignment horizontal="center"/>
    </xf>
    <xf numFmtId="0" fontId="54" fillId="27" borderId="53" xfId="40" applyFont="1" applyFill="1" applyBorder="1" applyAlignment="1"/>
    <xf numFmtId="0" fontId="54" fillId="27" borderId="35" xfId="40" applyFont="1" applyFill="1" applyBorder="1" applyAlignment="1"/>
    <xf numFmtId="0" fontId="53" fillId="0" borderId="35" xfId="40" applyFont="1" applyBorder="1" applyAlignment="1"/>
    <xf numFmtId="0" fontId="54" fillId="26" borderId="53" xfId="40" applyFont="1" applyFill="1" applyBorder="1" applyAlignment="1">
      <alignment horizontal="left" vertical="center" wrapText="1"/>
    </xf>
    <xf numFmtId="0" fontId="54" fillId="26" borderId="35" xfId="40" applyFont="1" applyFill="1" applyBorder="1" applyAlignment="1">
      <alignment horizontal="left" vertical="center" wrapText="1"/>
    </xf>
    <xf numFmtId="0" fontId="1" fillId="0" borderId="22" xfId="43" applyFont="1" applyFill="1" applyBorder="1" applyAlignment="1"/>
    <xf numFmtId="0" fontId="2" fillId="0" borderId="12" xfId="43" applyFont="1" applyFill="1" applyBorder="1" applyAlignment="1"/>
    <xf numFmtId="0" fontId="1" fillId="0" borderId="23" xfId="43" applyFont="1" applyBorder="1" applyAlignment="1">
      <alignment horizontal="center"/>
    </xf>
    <xf numFmtId="0" fontId="1" fillId="0" borderId="11" xfId="43" applyFont="1" applyBorder="1" applyAlignment="1">
      <alignment horizontal="center"/>
    </xf>
    <xf numFmtId="0" fontId="1" fillId="0" borderId="22" xfId="43" applyFont="1" applyBorder="1" applyAlignment="1">
      <alignment horizontal="center"/>
    </xf>
    <xf numFmtId="0" fontId="1" fillId="0" borderId="12" xfId="43" applyFont="1" applyBorder="1" applyAlignment="1">
      <alignment horizontal="center"/>
    </xf>
    <xf numFmtId="0" fontId="1" fillId="0" borderId="22" xfId="43" applyFont="1" applyFill="1" applyBorder="1" applyAlignment="1">
      <alignment horizontal="left"/>
    </xf>
    <xf numFmtId="0" fontId="2" fillId="0" borderId="12" xfId="43" applyFont="1" applyFill="1" applyBorder="1" applyAlignment="1">
      <alignment horizontal="left"/>
    </xf>
    <xf numFmtId="0" fontId="2" fillId="0" borderId="22" xfId="43" applyFont="1" applyFill="1" applyBorder="1" applyAlignment="1">
      <alignment horizontal="left"/>
    </xf>
    <xf numFmtId="0" fontId="1" fillId="0" borderId="44" xfId="39" applyFont="1" applyFill="1" applyBorder="1" applyAlignment="1"/>
    <xf numFmtId="0" fontId="2" fillId="0" borderId="43" xfId="39" applyFont="1" applyFill="1" applyBorder="1" applyAlignment="1"/>
    <xf numFmtId="0" fontId="1" fillId="0" borderId="39" xfId="39" applyFont="1" applyBorder="1" applyAlignment="1">
      <alignment horizontal="center"/>
    </xf>
    <xf numFmtId="0" fontId="1" fillId="0" borderId="46" xfId="39" applyFont="1" applyBorder="1" applyAlignment="1">
      <alignment horizontal="center"/>
    </xf>
    <xf numFmtId="0" fontId="1" fillId="0" borderId="38" xfId="39" applyFont="1" applyFill="1" applyBorder="1" applyAlignment="1">
      <alignment horizontal="left"/>
    </xf>
    <xf numFmtId="0" fontId="2" fillId="0" borderId="37" xfId="39" applyFont="1" applyFill="1" applyBorder="1" applyAlignment="1">
      <alignment horizontal="left"/>
    </xf>
    <xf numFmtId="0" fontId="2" fillId="0" borderId="44" xfId="39" applyFont="1" applyFill="1" applyBorder="1" applyAlignment="1">
      <alignment horizontal="left"/>
    </xf>
    <xf numFmtId="0" fontId="2" fillId="0" borderId="43" xfId="39" applyFont="1" applyFill="1" applyBorder="1" applyAlignment="1">
      <alignment horizontal="left"/>
    </xf>
    <xf numFmtId="0" fontId="2" fillId="0" borderId="39" xfId="39" applyFont="1" applyFill="1" applyBorder="1" applyAlignment="1">
      <alignment horizontal="left"/>
    </xf>
    <xf numFmtId="0" fontId="2" fillId="0" borderId="46" xfId="39" applyFont="1" applyFill="1" applyBorder="1" applyAlignment="1">
      <alignment horizontal="left"/>
    </xf>
    <xf numFmtId="0" fontId="1" fillId="0" borderId="19" xfId="39" applyFont="1" applyFill="1" applyBorder="1" applyAlignment="1">
      <alignment wrapText="1"/>
    </xf>
    <xf numFmtId="0" fontId="2" fillId="0" borderId="14" xfId="39" applyFont="1" applyFill="1" applyBorder="1" applyAlignment="1">
      <alignment wrapText="1"/>
    </xf>
    <xf numFmtId="0" fontId="2" fillId="0" borderId="19" xfId="39" applyFont="1" applyFill="1" applyBorder="1" applyAlignment="1">
      <alignment horizontal="left"/>
    </xf>
    <xf numFmtId="0" fontId="2" fillId="0" borderId="14" xfId="39" applyFont="1" applyFill="1" applyBorder="1" applyAlignment="1">
      <alignment horizontal="left"/>
    </xf>
    <xf numFmtId="0" fontId="1" fillId="0" borderId="19" xfId="39" applyFont="1" applyBorder="1" applyAlignment="1">
      <alignment horizontal="center"/>
    </xf>
    <xf numFmtId="0" fontId="1" fillId="0" borderId="14" xfId="39" applyFont="1" applyBorder="1" applyAlignment="1">
      <alignment horizontal="center"/>
    </xf>
    <xf numFmtId="0" fontId="1" fillId="0" borderId="19" xfId="39" applyFont="1" applyFill="1" applyBorder="1" applyAlignment="1">
      <alignment horizontal="left"/>
    </xf>
    <xf numFmtId="0" fontId="56" fillId="0" borderId="0" xfId="0" applyFont="1" applyAlignment="1">
      <alignment horizontal="center" wrapText="1"/>
    </xf>
    <xf numFmtId="0" fontId="1" fillId="0" borderId="0" xfId="43" applyFont="1" applyFill="1" applyAlignment="1"/>
    <xf numFmtId="0" fontId="2" fillId="0" borderId="0" xfId="43" applyFont="1" applyFill="1" applyAlignment="1"/>
    <xf numFmtId="0" fontId="1" fillId="0" borderId="0" xfId="43" applyFont="1" applyAlignment="1">
      <alignment horizontal="center"/>
    </xf>
    <xf numFmtId="0" fontId="1" fillId="0" borderId="0" xfId="43" applyFont="1" applyFill="1" applyBorder="1" applyAlignment="1">
      <alignment horizontal="left"/>
    </xf>
    <xf numFmtId="0" fontId="2" fillId="0" borderId="0" xfId="43" applyFont="1" applyFill="1" applyBorder="1" applyAlignment="1">
      <alignment horizontal="left"/>
    </xf>
    <xf numFmtId="0" fontId="2" fillId="0" borderId="0" xfId="43" applyFont="1" applyFill="1" applyAlignment="1">
      <alignment horizontal="left"/>
    </xf>
    <xf numFmtId="0" fontId="1" fillId="0" borderId="0" xfId="39" applyFont="1" applyFill="1" applyAlignment="1"/>
    <xf numFmtId="0" fontId="2" fillId="0" borderId="0" xfId="39" applyFont="1" applyFill="1" applyAlignment="1"/>
    <xf numFmtId="0" fontId="1" fillId="0" borderId="0" xfId="39" applyFont="1" applyFill="1" applyBorder="1" applyAlignment="1">
      <alignment horizontal="left"/>
    </xf>
    <xf numFmtId="0" fontId="2" fillId="0" borderId="0" xfId="39" applyFont="1" applyFill="1" applyBorder="1" applyAlignment="1">
      <alignment horizontal="left"/>
    </xf>
    <xf numFmtId="0" fontId="2" fillId="0" borderId="0" xfId="39" applyFont="1" applyFill="1" applyAlignment="1">
      <alignment horizontal="left"/>
    </xf>
    <xf numFmtId="0" fontId="1" fillId="0" borderId="0" xfId="39" applyFont="1" applyFill="1" applyAlignment="1">
      <alignment horizontal="left"/>
    </xf>
    <xf numFmtId="0" fontId="53" fillId="0" borderId="25" xfId="40" applyFont="1" applyBorder="1" applyAlignment="1"/>
    <xf numFmtId="0" fontId="54" fillId="0" borderId="25" xfId="40" applyFont="1" applyBorder="1" applyAlignment="1"/>
    <xf numFmtId="0" fontId="1" fillId="0" borderId="25" xfId="39" applyFont="1" applyBorder="1" applyAlignment="1">
      <alignment horizontal="center"/>
    </xf>
    <xf numFmtId="0" fontId="53" fillId="0" borderId="25" xfId="40" applyFont="1" applyBorder="1" applyAlignment="1">
      <alignment horizontal="center"/>
    </xf>
    <xf numFmtId="0" fontId="54" fillId="27" borderId="25" xfId="40" applyFont="1" applyFill="1" applyBorder="1" applyAlignment="1"/>
    <xf numFmtId="0" fontId="54" fillId="26" borderId="25" xfId="40" applyFont="1" applyFill="1" applyBorder="1" applyAlignment="1">
      <alignment horizontal="left" vertical="center" wrapText="1"/>
    </xf>
    <xf numFmtId="0" fontId="54" fillId="26" borderId="25" xfId="40" applyFont="1" applyFill="1" applyBorder="1" applyAlignment="1"/>
    <xf numFmtId="0" fontId="54" fillId="0" borderId="104" xfId="40" applyFont="1" applyBorder="1" applyAlignment="1" applyProtection="1">
      <alignment horizontal="left" vertical="top" wrapText="1"/>
      <protection locked="0"/>
    </xf>
    <xf numFmtId="0" fontId="54" fillId="0" borderId="42" xfId="40" applyFont="1" applyBorder="1" applyAlignment="1" applyProtection="1">
      <alignment horizontal="left" vertical="top"/>
      <protection locked="0"/>
    </xf>
    <xf numFmtId="0" fontId="54" fillId="0" borderId="26" xfId="40" applyFont="1" applyBorder="1" applyAlignment="1" applyProtection="1">
      <alignment horizontal="left" vertical="top"/>
      <protection locked="0"/>
    </xf>
    <xf numFmtId="0" fontId="54" fillId="0" borderId="31" xfId="40" applyFont="1" applyBorder="1" applyAlignment="1" applyProtection="1">
      <alignment horizontal="left" vertical="top"/>
      <protection locked="0"/>
    </xf>
    <xf numFmtId="0" fontId="54" fillId="26" borderId="51" xfId="40" applyFont="1" applyFill="1" applyBorder="1" applyAlignment="1">
      <alignment horizontal="left" vertical="center" wrapText="1"/>
    </xf>
    <xf numFmtId="0" fontId="54" fillId="26" borderId="45" xfId="40" applyFont="1" applyFill="1" applyBorder="1" applyAlignment="1">
      <alignment horizontal="left" vertical="center" wrapText="1"/>
    </xf>
    <xf numFmtId="0" fontId="54" fillId="0" borderId="34" xfId="40" applyFont="1" applyBorder="1" applyAlignment="1"/>
    <xf numFmtId="0" fontId="53" fillId="0" borderId="104" xfId="40" applyFont="1" applyBorder="1" applyAlignment="1">
      <alignment horizontal="left" vertical="top" wrapText="1"/>
    </xf>
    <xf numFmtId="0" fontId="53" fillId="0" borderId="42" xfId="40" applyFont="1" applyBorder="1" applyAlignment="1">
      <alignment horizontal="left" vertical="top" wrapText="1"/>
    </xf>
    <xf numFmtId="0" fontId="53" fillId="0" borderId="51" xfId="40" applyFont="1" applyBorder="1" applyAlignment="1">
      <alignment horizontal="left" vertical="top" wrapText="1"/>
    </xf>
    <xf numFmtId="0" fontId="53" fillId="0" borderId="45" xfId="40" applyFont="1" applyBorder="1" applyAlignment="1">
      <alignment horizontal="left" vertical="top" wrapText="1"/>
    </xf>
    <xf numFmtId="0" fontId="53" fillId="0" borderId="104" xfId="40" applyFont="1" applyBorder="1" applyAlignment="1" applyProtection="1">
      <alignment horizontal="left" vertical="top" wrapText="1"/>
      <protection locked="0"/>
    </xf>
    <xf numFmtId="0" fontId="53" fillId="0" borderId="42" xfId="40" applyFont="1" applyBorder="1" applyAlignment="1" applyProtection="1">
      <alignment horizontal="left" vertical="top"/>
      <protection locked="0"/>
    </xf>
    <xf numFmtId="0" fontId="53" fillId="0" borderId="26" xfId="40" applyFont="1" applyBorder="1" applyAlignment="1" applyProtection="1">
      <alignment horizontal="left" vertical="top"/>
      <protection locked="0"/>
    </xf>
    <xf numFmtId="0" fontId="53" fillId="0" borderId="31" xfId="40" applyFont="1" applyBorder="1" applyAlignment="1" applyProtection="1">
      <alignment horizontal="left" vertical="top"/>
      <protection locked="0"/>
    </xf>
    <xf numFmtId="0" fontId="53" fillId="0" borderId="48" xfId="40" applyFont="1" applyBorder="1" applyAlignment="1"/>
    <xf numFmtId="0" fontId="53" fillId="0" borderId="36" xfId="40" applyFont="1" applyBorder="1" applyAlignment="1"/>
    <xf numFmtId="0" fontId="54" fillId="0" borderId="48" xfId="40" applyFont="1" applyBorder="1" applyAlignment="1"/>
    <xf numFmtId="0" fontId="54" fillId="0" borderId="36" xfId="40" applyFont="1" applyBorder="1" applyAlignment="1"/>
    <xf numFmtId="0" fontId="1" fillId="0" borderId="48" xfId="39" applyFont="1" applyBorder="1" applyAlignment="1">
      <alignment horizontal="center"/>
    </xf>
    <xf numFmtId="0" fontId="1" fillId="0" borderId="36" xfId="39" applyFont="1" applyBorder="1" applyAlignment="1">
      <alignment horizontal="center"/>
    </xf>
    <xf numFmtId="0" fontId="53" fillId="0" borderId="48" xfId="40" applyFont="1" applyBorder="1" applyAlignment="1">
      <alignment horizontal="center"/>
    </xf>
    <xf numFmtId="0" fontId="53" fillId="0" borderId="36" xfId="40" applyFont="1" applyBorder="1" applyAlignment="1">
      <alignment horizontal="center"/>
    </xf>
    <xf numFmtId="0" fontId="54" fillId="27" borderId="48" xfId="40" applyFont="1" applyFill="1" applyBorder="1" applyAlignment="1"/>
    <xf numFmtId="0" fontId="54" fillId="27" borderId="36" xfId="40" applyFont="1" applyFill="1" applyBorder="1" applyAlignment="1"/>
    <xf numFmtId="0" fontId="54" fillId="26" borderId="48" xfId="40" applyFont="1" applyFill="1" applyBorder="1" applyAlignment="1">
      <alignment horizontal="left" vertical="center" wrapText="1"/>
    </xf>
    <xf numFmtId="0" fontId="54" fillId="26" borderId="36" xfId="40" applyFont="1" applyFill="1" applyBorder="1" applyAlignment="1">
      <alignment horizontal="left" vertical="center" wrapText="1"/>
    </xf>
    <xf numFmtId="0" fontId="54" fillId="26" borderId="48" xfId="40" applyFont="1" applyFill="1" applyBorder="1" applyAlignment="1"/>
    <xf numFmtId="0" fontId="54" fillId="26" borderId="36" xfId="40" applyFont="1" applyFill="1" applyBorder="1" applyAlignment="1"/>
    <xf numFmtId="0" fontId="53" fillId="0" borderId="42" xfId="40" applyFont="1" applyBorder="1" applyAlignment="1" applyProtection="1">
      <alignment horizontal="left" vertical="top" wrapText="1"/>
      <protection locked="0"/>
    </xf>
    <xf numFmtId="0" fontId="53" fillId="0" borderId="26" xfId="40" applyFont="1" applyBorder="1" applyAlignment="1" applyProtection="1">
      <alignment horizontal="left" vertical="top" wrapText="1"/>
      <protection locked="0"/>
    </xf>
    <xf numFmtId="0" fontId="53" fillId="0" borderId="31" xfId="40" applyFont="1" applyBorder="1" applyAlignment="1" applyProtection="1">
      <alignment horizontal="left" vertical="top" wrapText="1"/>
      <protection locked="0"/>
    </xf>
    <xf numFmtId="0" fontId="91" fillId="0" borderId="14" xfId="39" applyFont="1" applyFill="1" applyBorder="1" applyAlignment="1">
      <alignment horizontal="center" vertical="center" wrapText="1"/>
    </xf>
    <xf numFmtId="0" fontId="91" fillId="0" borderId="12" xfId="39" applyFont="1" applyFill="1" applyBorder="1" applyAlignment="1">
      <alignment horizontal="center"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1"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38"/>
    <cellStyle name="Normal 3" xfId="39"/>
    <cellStyle name="Normal 4" xfId="50"/>
    <cellStyle name="Normal_09 CIP SM Stations (2)" xfId="40"/>
    <cellStyle name="Normal_cip2007ed" xfId="41"/>
    <cellStyle name="Normal_cip2013-2020" xfId="42"/>
    <cellStyle name="Normal_CIPDPWProjectRequest2013-14 JT edits 2" xfId="43"/>
    <cellStyle name="Normal_cipform1" xfId="44"/>
    <cellStyle name="Note" xfId="45" builtinId="10" customBuiltin="1"/>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colors>
    <mruColors>
      <color rgb="FF0000FF"/>
      <color rgb="FF008000"/>
      <color rgb="FFFF9900"/>
      <color rgb="FFFF00FF"/>
      <color rgb="FF808000"/>
      <color rgb="FF33CC33"/>
      <color rgb="FF996633"/>
      <color rgb="FF3366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300" b="1" i="0" u="none" strike="noStrike" baseline="0">
                <a:solidFill>
                  <a:srgbClr val="000000"/>
                </a:solidFill>
                <a:latin typeface="Times New Roman"/>
                <a:ea typeface="Times New Roman"/>
                <a:cs typeface="Times New Roman"/>
              </a:defRPr>
            </a:pPr>
            <a:r>
              <a:rPr lang="en-US"/>
              <a:t>PROPERTY TAX TO FINANCE CIP</a:t>
            </a:r>
          </a:p>
        </c:rich>
      </c:tx>
      <c:layout>
        <c:manualLayout>
          <c:xMode val="edge"/>
          <c:yMode val="edge"/>
          <c:x val="0.24119807590729372"/>
          <c:y val="2.7027068864098409E-2"/>
        </c:manualLayout>
      </c:layout>
      <c:overlay val="0"/>
      <c:spPr>
        <a:noFill/>
        <a:ln w="25400">
          <a:noFill/>
        </a:ln>
      </c:spPr>
    </c:title>
    <c:autoTitleDeleted val="0"/>
    <c:plotArea>
      <c:layout>
        <c:manualLayout>
          <c:layoutTarget val="inner"/>
          <c:xMode val="edge"/>
          <c:yMode val="edge"/>
          <c:x val="0.10388743346265809"/>
          <c:y val="0.21780604133545309"/>
          <c:w val="0.89276168627264885"/>
          <c:h val="0.666136724960254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2544341141264763E-2"/>
                  <c:y val="2.619197242634012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
              <c:layout>
                <c:manualLayout>
                  <c:x val="-4.0054871160394329E-2"/>
                  <c:y val="4.041660929108822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
              <c:layout>
                <c:manualLayout>
                  <c:x val="-2.3490329549099187E-2"/>
                  <c:y val="3.095727501470896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1.9444594254485314E-2"/>
                  <c:y val="3.183089421020315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4.0629359292311325E-2"/>
                  <c:y val="4.165241665936431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5"/>
              <c:layout>
                <c:manualLayout>
                  <c:x val="-3.5458923286598054E-2"/>
                  <c:y val="3.048591898985597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4.8082854906195287E-2"/>
                  <c:y val="3.063530413229344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1.0507833936576252E-2"/>
                  <c:y val="4.607834207099433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1575"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'ciptax (opt 2)'!$Q$6:$Y$6</c:f>
              <c:strCache>
                <c:ptCount val="8"/>
                <c:pt idx="0">
                  <c:v>2019-20</c:v>
                </c:pt>
                <c:pt idx="1">
                  <c:v>2020-21</c:v>
                </c:pt>
                <c:pt idx="2">
                  <c:v>2021-22</c:v>
                </c:pt>
                <c:pt idx="3">
                  <c:v>2022-23</c:v>
                </c:pt>
                <c:pt idx="4">
                  <c:v>2023-24</c:v>
                </c:pt>
                <c:pt idx="5">
                  <c:v>2024-25</c:v>
                </c:pt>
                <c:pt idx="6">
                  <c:v>2025-26</c:v>
                </c:pt>
                <c:pt idx="7">
                  <c:v>2026-27</c:v>
                </c:pt>
              </c:strCache>
            </c:strRef>
          </c:cat>
          <c:val>
            <c:numRef>
              <c:f>'ciptax (opt 2)'!$Q$10:$Y$10</c:f>
              <c:numCache>
                <c:formatCode>_(* #,##0_);_(* \(#,##0\);_(* "-"_);_(@_)</c:formatCode>
                <c:ptCount val="8"/>
                <c:pt idx="0">
                  <c:v>2069915</c:v>
                </c:pt>
                <c:pt idx="1">
                  <c:v>2230435</c:v>
                </c:pt>
                <c:pt idx="2">
                  <c:v>2683702</c:v>
                </c:pt>
                <c:pt idx="3">
                  <c:v>3201127</c:v>
                </c:pt>
                <c:pt idx="4">
                  <c:v>3531153</c:v>
                </c:pt>
                <c:pt idx="5">
                  <c:v>3644150</c:v>
                </c:pt>
                <c:pt idx="6">
                  <c:v>3727146</c:v>
                </c:pt>
                <c:pt idx="7">
                  <c:v>3992014</c:v>
                </c:pt>
              </c:numCache>
            </c:numRef>
          </c:val>
          <c:smooth val="0"/>
        </c:ser>
        <c:dLbls>
          <c:showLegendKey val="0"/>
          <c:showVal val="0"/>
          <c:showCatName val="0"/>
          <c:showSerName val="0"/>
          <c:showPercent val="0"/>
          <c:showBubbleSize val="0"/>
        </c:dLbls>
        <c:marker val="1"/>
        <c:smooth val="0"/>
        <c:axId val="1175990880"/>
        <c:axId val="1175991968"/>
      </c:lineChart>
      <c:catAx>
        <c:axId val="117599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850" b="0" i="0" u="none" strike="noStrike" baseline="0">
                <a:solidFill>
                  <a:srgbClr val="000000"/>
                </a:solidFill>
                <a:latin typeface="Times New Roman"/>
                <a:ea typeface="Times New Roman"/>
                <a:cs typeface="Times New Roman"/>
              </a:defRPr>
            </a:pPr>
            <a:endParaRPr lang="en-US"/>
          </a:p>
        </c:txPr>
        <c:crossAx val="1175991968"/>
        <c:crossesAt val="700000"/>
        <c:auto val="1"/>
        <c:lblAlgn val="ctr"/>
        <c:lblOffset val="100"/>
        <c:tickLblSkip val="1"/>
        <c:tickMarkSkip val="1"/>
        <c:noMultiLvlLbl val="0"/>
      </c:catAx>
      <c:valAx>
        <c:axId val="1175991968"/>
        <c:scaling>
          <c:orientation val="minMax"/>
          <c:min val="1200000"/>
        </c:scaling>
        <c:delete val="0"/>
        <c:axPos val="l"/>
        <c:majorGridlines>
          <c:spPr>
            <a:ln w="3175">
              <a:solidFill>
                <a:srgbClr val="000000"/>
              </a:solidFill>
              <a:prstDash val="solid"/>
            </a:ln>
          </c:spPr>
        </c:majorGridlines>
        <c:numFmt formatCode="_(* #,##0_);_(* \(#,##0\);_(* &quot;-&quot;_);_(@_)" sourceLinked="1"/>
        <c:majorTickMark val="out"/>
        <c:minorTickMark val="none"/>
        <c:tickLblPos val="nextTo"/>
        <c:spPr>
          <a:ln w="3175">
            <a:solidFill>
              <a:srgbClr val="000000"/>
            </a:solidFill>
            <a:prstDash val="solid"/>
          </a:ln>
        </c:spPr>
        <c:txPr>
          <a:bodyPr rot="0" vert="horz"/>
          <a:lstStyle/>
          <a:p>
            <a:pPr>
              <a:defRPr sz="1850" b="0" i="0" u="none" strike="noStrike" baseline="0">
                <a:solidFill>
                  <a:srgbClr val="000000"/>
                </a:solidFill>
                <a:latin typeface="Times New Roman"/>
                <a:ea typeface="Times New Roman"/>
                <a:cs typeface="Times New Roman"/>
              </a:defRPr>
            </a:pPr>
            <a:endParaRPr lang="en-US"/>
          </a:p>
        </c:txPr>
        <c:crossAx val="1175990880"/>
        <c:crosses val="autoZero"/>
        <c:crossBetween val="between"/>
        <c:majorUnit val="250000"/>
        <c:minorUnit val="10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4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300" b="1" i="0" u="none" strike="noStrike" baseline="0">
                <a:solidFill>
                  <a:srgbClr val="000000"/>
                </a:solidFill>
                <a:latin typeface="Times New Roman"/>
                <a:ea typeface="Times New Roman"/>
                <a:cs typeface="Times New Roman"/>
              </a:defRPr>
            </a:pPr>
            <a:r>
              <a:rPr lang="en-US"/>
              <a:t>Capital Expenditures</a:t>
            </a:r>
          </a:p>
        </c:rich>
      </c:tx>
      <c:layout>
        <c:manualLayout>
          <c:xMode val="edge"/>
          <c:yMode val="edge"/>
          <c:x val="0.39708218825587976"/>
          <c:y val="2.621231812042912E-2"/>
        </c:manualLayout>
      </c:layout>
      <c:overlay val="0"/>
      <c:spPr>
        <a:noFill/>
        <a:ln w="25400">
          <a:noFill/>
        </a:ln>
      </c:spPr>
    </c:title>
    <c:autoTitleDeleted val="0"/>
    <c:plotArea>
      <c:layout>
        <c:manualLayout>
          <c:layoutTarget val="inner"/>
          <c:xMode val="edge"/>
          <c:yMode val="edge"/>
          <c:x val="0.17852565488137515"/>
          <c:y val="0.18767140353410516"/>
          <c:w val="0.69464662206405881"/>
          <c:h val="0.53997413323623167"/>
        </c:manualLayout>
      </c:layout>
      <c:barChart>
        <c:barDir val="col"/>
        <c:grouping val="clustered"/>
        <c:varyColors val="0"/>
        <c:ser>
          <c:idx val="0"/>
          <c:order val="0"/>
          <c:tx>
            <c:strRef>
              <c:f>'ciptax (opt 2)'!$K$6</c:f>
              <c:strCache>
                <c:ptCount val="1"/>
                <c:pt idx="0">
                  <c:v>2012-13</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2)'!$K$7:$K$9</c:f>
            </c:numRef>
          </c:val>
        </c:ser>
        <c:ser>
          <c:idx val="1"/>
          <c:order val="1"/>
          <c:tx>
            <c:strRef>
              <c:f>'ciptax (opt 2)'!$L$6</c:f>
              <c:strCache>
                <c:ptCount val="1"/>
                <c:pt idx="0">
                  <c:v>2013-14</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2)'!$L$7:$L$9</c:f>
            </c:numRef>
          </c:val>
        </c:ser>
        <c:ser>
          <c:idx val="2"/>
          <c:order val="2"/>
          <c:tx>
            <c:strRef>
              <c:f>'ciptax (opt 2)'!$M$6</c:f>
              <c:strCache>
                <c:ptCount val="1"/>
                <c:pt idx="0">
                  <c:v>2014-15</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2)'!$M$7:$M$9</c:f>
            </c:numRef>
          </c:val>
        </c:ser>
        <c:ser>
          <c:idx val="3"/>
          <c:order val="3"/>
          <c:tx>
            <c:strRef>
              <c:f>'ciptax (opt 2)'!$N$6</c:f>
              <c:strCache>
                <c:ptCount val="1"/>
                <c:pt idx="0">
                  <c:v>2015-16</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2)'!$N$7:$N$9</c:f>
            </c:numRef>
          </c:val>
        </c:ser>
        <c:ser>
          <c:idx val="5"/>
          <c:order val="4"/>
          <c:tx>
            <c:strRef>
              <c:f>'ciptax (opt 2)'!$O$6</c:f>
              <c:strCache>
                <c:ptCount val="1"/>
                <c:pt idx="0">
                  <c:v>2016-17</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2)'!$O$7:$O$9</c:f>
            </c:numRef>
          </c:val>
        </c:ser>
        <c:ser>
          <c:idx val="14"/>
          <c:order val="5"/>
          <c:tx>
            <c:strRef>
              <c:f>'ciptax (opt 2)'!$P$6</c:f>
              <c:strCache>
                <c:ptCount val="1"/>
                <c:pt idx="0">
                  <c:v>2017-18</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2)'!$P$7:$P$9</c:f>
            </c:numRef>
          </c:val>
        </c:ser>
        <c:ser>
          <c:idx val="6"/>
          <c:order val="6"/>
          <c:tx>
            <c:strRef>
              <c:f>'ciptax (opt 2)'!$Q$6</c:f>
              <c:strCache>
                <c:ptCount val="1"/>
                <c:pt idx="0">
                  <c:v>2018-19</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2)'!$Q$7:$Q$9</c:f>
            </c:numRef>
          </c:val>
        </c:ser>
        <c:ser>
          <c:idx val="7"/>
          <c:order val="7"/>
          <c:tx>
            <c:strRef>
              <c:f>'ciptax (opt 2)'!$R$6</c:f>
              <c:strCache>
                <c:ptCount val="1"/>
                <c:pt idx="0">
                  <c:v>2019-20</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2)'!$R$7:$R$9</c:f>
              <c:numCache>
                <c:formatCode>_(* #,##0_);_(* \(#,##0\);_(* "-"_);_(@_)</c:formatCode>
                <c:ptCount val="3"/>
                <c:pt idx="0">
                  <c:v>429915</c:v>
                </c:pt>
                <c:pt idx="1">
                  <c:v>1640000</c:v>
                </c:pt>
                <c:pt idx="2">
                  <c:v>0</c:v>
                </c:pt>
              </c:numCache>
            </c:numRef>
          </c:val>
        </c:ser>
        <c:ser>
          <c:idx val="8"/>
          <c:order val="8"/>
          <c:tx>
            <c:strRef>
              <c:f>'ciptax (opt 2)'!$S$6</c:f>
              <c:strCache>
                <c:ptCount val="1"/>
                <c:pt idx="0">
                  <c:v>2020-21</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2)'!$S$7:$S$9</c:f>
              <c:numCache>
                <c:formatCode>_(* #,##0_);_(* \(#,##0\);_(* "-"_);_(@_)</c:formatCode>
                <c:ptCount val="3"/>
                <c:pt idx="0">
                  <c:v>425435</c:v>
                </c:pt>
                <c:pt idx="1">
                  <c:v>1805000</c:v>
                </c:pt>
                <c:pt idx="2">
                  <c:v>0</c:v>
                </c:pt>
              </c:numCache>
            </c:numRef>
          </c:val>
        </c:ser>
        <c:ser>
          <c:idx val="4"/>
          <c:order val="9"/>
          <c:tx>
            <c:strRef>
              <c:f>'ciptax (opt 2)'!$T$6</c:f>
              <c:strCache>
                <c:ptCount val="1"/>
                <c:pt idx="0">
                  <c:v>2021-22</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2)'!$T$7:$T$9</c:f>
              <c:numCache>
                <c:formatCode>_(* #,##0_);_(* \(#,##0\);_(* "-"_);_(@_)</c:formatCode>
                <c:ptCount val="3"/>
                <c:pt idx="0">
                  <c:v>415761</c:v>
                </c:pt>
                <c:pt idx="1">
                  <c:v>1980000</c:v>
                </c:pt>
                <c:pt idx="2">
                  <c:v>287941</c:v>
                </c:pt>
              </c:numCache>
            </c:numRef>
          </c:val>
        </c:ser>
        <c:ser>
          <c:idx val="9"/>
          <c:order val="10"/>
          <c:tx>
            <c:strRef>
              <c:f>'ciptax (opt 2)'!$U$6</c:f>
              <c:strCache>
                <c:ptCount val="1"/>
                <c:pt idx="0">
                  <c:v>2022-23</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2)'!$U$7:$U$9</c:f>
              <c:numCache>
                <c:formatCode>_(* #,##0_);_(* \(#,##0\);_(* "-"_);_(@_)</c:formatCode>
                <c:ptCount val="3"/>
                <c:pt idx="0">
                  <c:v>410731</c:v>
                </c:pt>
                <c:pt idx="1">
                  <c:v>2190000</c:v>
                </c:pt>
                <c:pt idx="2">
                  <c:v>600396</c:v>
                </c:pt>
              </c:numCache>
            </c:numRef>
          </c:val>
        </c:ser>
        <c:ser>
          <c:idx val="10"/>
          <c:order val="11"/>
          <c:tx>
            <c:strRef>
              <c:f>'ciptax (opt 2)'!$V$6</c:f>
              <c:strCache>
                <c:ptCount val="1"/>
                <c:pt idx="0">
                  <c:v>2023-24</c:v>
                </c:pt>
              </c:strCache>
            </c:strRef>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2)'!$V$7:$V$9</c:f>
              <c:numCache>
                <c:formatCode>_(* #,##0_);_(* \(#,##0\);_(* "-"_);_(@_)</c:formatCode>
                <c:ptCount val="3"/>
                <c:pt idx="0">
                  <c:v>244145</c:v>
                </c:pt>
                <c:pt idx="1">
                  <c:v>2325000</c:v>
                </c:pt>
                <c:pt idx="2">
                  <c:v>962008</c:v>
                </c:pt>
              </c:numCache>
            </c:numRef>
          </c:val>
        </c:ser>
        <c:ser>
          <c:idx val="11"/>
          <c:order val="12"/>
          <c:tx>
            <c:v>2023-24</c:v>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2)'!$W$7:$W$9</c:f>
              <c:numCache>
                <c:formatCode>_(* #,##0_);_(* \(#,##0\);_(* "-"_);_(@_)</c:formatCode>
                <c:ptCount val="3"/>
                <c:pt idx="0">
                  <c:v>236240</c:v>
                </c:pt>
                <c:pt idx="1">
                  <c:v>2455000</c:v>
                </c:pt>
                <c:pt idx="2">
                  <c:v>952910</c:v>
                </c:pt>
              </c:numCache>
            </c:numRef>
          </c:val>
        </c:ser>
        <c:ser>
          <c:idx val="12"/>
          <c:order val="13"/>
          <c:tx>
            <c:v>2025-26</c:v>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2)'!$X$7:$X$9</c:f>
              <c:numCache>
                <c:formatCode>_(* #,##0_);_(* \(#,##0\);_(* "-"_);_(@_)</c:formatCode>
                <c:ptCount val="3"/>
                <c:pt idx="0">
                  <c:v>228335</c:v>
                </c:pt>
                <c:pt idx="1">
                  <c:v>2555000</c:v>
                </c:pt>
                <c:pt idx="2">
                  <c:v>943811</c:v>
                </c:pt>
              </c:numCache>
            </c:numRef>
          </c:val>
        </c:ser>
        <c:ser>
          <c:idx val="13"/>
          <c:order val="14"/>
          <c:tx>
            <c:v>2026-27</c:v>
          </c:tx>
          <c:invertIfNegative val="0"/>
          <c:cat>
            <c:strRef>
              <c:f>'ciptax (opt 2)'!$A$7:$A$9</c:f>
              <c:strCache>
                <c:ptCount val="3"/>
                <c:pt idx="0">
                  <c:v>Debt service on outstanding bonds</c:v>
                </c:pt>
                <c:pt idx="1">
                  <c:v>Transfer to capital reserve funds</c:v>
                </c:pt>
                <c:pt idx="2">
                  <c:v>Issuance of New Debt (see below)</c:v>
                </c:pt>
              </c:strCache>
            </c:strRef>
          </c:cat>
          <c:val>
            <c:numRef>
              <c:f>'ciptax (opt 2)'!$Y$7:$Y$9</c:f>
              <c:numCache>
                <c:formatCode>_(* #,##0_);_(* \(#,##0\);_(* "-"_);_(@_)</c:formatCode>
                <c:ptCount val="3"/>
                <c:pt idx="0">
                  <c:v>220430</c:v>
                </c:pt>
                <c:pt idx="1">
                  <c:v>2585000</c:v>
                </c:pt>
                <c:pt idx="2">
                  <c:v>1186584</c:v>
                </c:pt>
              </c:numCache>
            </c:numRef>
          </c:val>
        </c:ser>
        <c:dLbls>
          <c:showLegendKey val="0"/>
          <c:showVal val="0"/>
          <c:showCatName val="0"/>
          <c:showSerName val="0"/>
          <c:showPercent val="0"/>
          <c:showBubbleSize val="0"/>
        </c:dLbls>
        <c:gapWidth val="100"/>
        <c:axId val="1175994688"/>
        <c:axId val="1175993600"/>
      </c:barChart>
      <c:catAx>
        <c:axId val="1175994688"/>
        <c:scaling>
          <c:orientation val="minMax"/>
        </c:scaling>
        <c:delete val="0"/>
        <c:axPos val="b"/>
        <c:title>
          <c:tx>
            <c:rich>
              <a:bodyPr/>
              <a:lstStyle/>
              <a:p>
                <a:pPr>
                  <a:defRPr sz="2600" b="1" i="0" u="none" strike="noStrike" baseline="0">
                    <a:solidFill>
                      <a:srgbClr val="000000"/>
                    </a:solidFill>
                    <a:latin typeface="Times New Roman"/>
                    <a:ea typeface="Times New Roman"/>
                    <a:cs typeface="Times New Roman"/>
                  </a:defRPr>
                </a:pPr>
                <a:r>
                  <a:rPr lang="en-US"/>
                  <a:t>Type</a:t>
                </a:r>
              </a:p>
            </c:rich>
          </c:tx>
          <c:layout>
            <c:manualLayout>
              <c:xMode val="edge"/>
              <c:yMode val="edge"/>
              <c:x val="0.50165244245131613"/>
              <c:y val="0.9017043702870475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600" b="0" i="0" u="none" strike="noStrike" baseline="0">
                <a:solidFill>
                  <a:srgbClr val="000000"/>
                </a:solidFill>
                <a:latin typeface="Times New Roman"/>
                <a:ea typeface="Times New Roman"/>
                <a:cs typeface="Times New Roman"/>
              </a:defRPr>
            </a:pPr>
            <a:endParaRPr lang="en-US"/>
          </a:p>
        </c:txPr>
        <c:crossAx val="1175993600"/>
        <c:crosses val="autoZero"/>
        <c:auto val="1"/>
        <c:lblAlgn val="ctr"/>
        <c:lblOffset val="100"/>
        <c:tickLblSkip val="1"/>
        <c:tickMarkSkip val="1"/>
        <c:noMultiLvlLbl val="0"/>
      </c:catAx>
      <c:valAx>
        <c:axId val="1175993600"/>
        <c:scaling>
          <c:orientation val="minMax"/>
        </c:scaling>
        <c:delete val="0"/>
        <c:axPos val="l"/>
        <c:majorGridlines>
          <c:spPr>
            <a:ln w="3175">
              <a:solidFill>
                <a:srgbClr val="000000"/>
              </a:solidFill>
              <a:prstDash val="solid"/>
            </a:ln>
          </c:spPr>
        </c:majorGridlines>
        <c:title>
          <c:tx>
            <c:rich>
              <a:bodyPr/>
              <a:lstStyle/>
              <a:p>
                <a:pPr>
                  <a:defRPr sz="2600" b="1" i="0" u="none" strike="noStrike" baseline="0">
                    <a:solidFill>
                      <a:srgbClr val="000000"/>
                    </a:solidFill>
                    <a:latin typeface="Times New Roman"/>
                    <a:ea typeface="Times New Roman"/>
                    <a:cs typeface="Times New Roman"/>
                  </a:defRPr>
                </a:pPr>
                <a:r>
                  <a:rPr lang="en-US"/>
                  <a:t>Dollars</a:t>
                </a:r>
              </a:p>
            </c:rich>
          </c:tx>
          <c:layout>
            <c:manualLayout>
              <c:xMode val="edge"/>
              <c:yMode val="edge"/>
              <c:x val="1.0574975037612573E-2"/>
              <c:y val="0.389253287783471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0" i="0" u="none" strike="noStrike" baseline="0">
                <a:solidFill>
                  <a:srgbClr val="000000"/>
                </a:solidFill>
                <a:latin typeface="Times New Roman"/>
                <a:ea typeface="Times New Roman"/>
                <a:cs typeface="Times New Roman"/>
              </a:defRPr>
            </a:pPr>
            <a:endParaRPr lang="en-US"/>
          </a:p>
        </c:txPr>
        <c:crossAx val="1175994688"/>
        <c:crosses val="autoZero"/>
        <c:crossBetween val="between"/>
      </c:valAx>
      <c:spPr>
        <a:noFill/>
        <a:ln w="25400">
          <a:noFill/>
        </a:ln>
      </c:spPr>
    </c:plotArea>
    <c:legend>
      <c:legendPos val="r"/>
      <c:layout>
        <c:manualLayout>
          <c:xMode val="edge"/>
          <c:yMode val="edge"/>
          <c:x val="0.88646690962746655"/>
          <c:y val="0.24870663416263905"/>
          <c:w val="5.8446743176710753E-2"/>
          <c:h val="0.62201822264126372"/>
        </c:manualLayout>
      </c:layout>
      <c:overlay val="0"/>
      <c:spPr>
        <a:solidFill>
          <a:srgbClr val="FFFFFF"/>
        </a:solidFill>
        <a:ln w="3175">
          <a:solidFill>
            <a:srgbClr val="000000"/>
          </a:solidFill>
          <a:prstDash val="solid"/>
        </a:ln>
      </c:spPr>
      <c:txPr>
        <a:bodyPr/>
        <a:lstStyle/>
        <a:p>
          <a:pPr>
            <a:defRPr sz="14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6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274320</xdr:colOff>
      <xdr:row>87</xdr:row>
      <xdr:rowOff>19050</xdr:rowOff>
    </xdr:from>
    <xdr:to>
      <xdr:col>25</xdr:col>
      <xdr:colOff>396240</xdr:colOff>
      <xdr:row>117</xdr:row>
      <xdr:rowOff>3810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175260</xdr:colOff>
      <xdr:row>165</xdr:row>
      <xdr:rowOff>114300</xdr:rowOff>
    </xdr:from>
    <xdr:to>
      <xdr:col>30</xdr:col>
      <xdr:colOff>156210</xdr:colOff>
      <xdr:row>201</xdr:row>
      <xdr:rowOff>182880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0.37464</cdr:x>
      <cdr:y>0.10356</cdr:y>
    </cdr:from>
    <cdr:to>
      <cdr:x>0.67556</cdr:x>
      <cdr:y>0.17354</cdr:y>
    </cdr:to>
    <cdr:sp macro="" textlink="">
      <cdr:nvSpPr>
        <cdr:cNvPr id="3" name="TextBox 2"/>
        <cdr:cNvSpPr txBox="1"/>
      </cdr:nvSpPr>
      <cdr:spPr>
        <a:xfrm xmlns:a="http://schemas.openxmlformats.org/drawingml/2006/main">
          <a:off x="5459731" y="731520"/>
          <a:ext cx="4385310" cy="4943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latin typeface="Times New Roman" panose="02020603050405020304" pitchFamily="18" charset="0"/>
              <a:cs typeface="Times New Roman" panose="02020603050405020304" pitchFamily="18" charset="0"/>
            </a:rPr>
            <a:t>2021-22</a:t>
          </a:r>
          <a:r>
            <a:rPr lang="en-US" sz="1400" b="1" baseline="0">
              <a:latin typeface="Times New Roman" panose="02020603050405020304" pitchFamily="18" charset="0"/>
              <a:cs typeface="Times New Roman" panose="02020603050405020304" pitchFamily="18" charset="0"/>
            </a:rPr>
            <a:t> Proposed Funding</a:t>
          </a:r>
          <a:endParaRPr lang="en-US"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0.60497</cdr:x>
      <cdr:y>0.14941</cdr:y>
    </cdr:from>
    <cdr:to>
      <cdr:x>0.71739</cdr:x>
      <cdr:y>0.66397</cdr:y>
    </cdr:to>
    <cdr:cxnSp macro="">
      <cdr:nvCxnSpPr>
        <cdr:cNvPr id="5" name="Straight Arrow Connector 4"/>
        <cdr:cNvCxnSpPr/>
      </cdr:nvCxnSpPr>
      <cdr:spPr>
        <a:xfrm xmlns:a="http://schemas.openxmlformats.org/drawingml/2006/main">
          <a:off x="8816340" y="1055370"/>
          <a:ext cx="1638300" cy="3634740"/>
        </a:xfrm>
        <a:prstGeom xmlns:a="http://schemas.openxmlformats.org/drawingml/2006/main" prst="straightConnector1">
          <a:avLst/>
        </a:prstGeom>
        <a:ln xmlns:a="http://schemas.openxmlformats.org/drawingml/2006/main" w="7620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0.25124</cdr:x>
      <cdr:y>0.14401</cdr:y>
    </cdr:from>
    <cdr:to>
      <cdr:x>0.47085</cdr:x>
      <cdr:y>0.64509</cdr:y>
    </cdr:to>
    <cdr:cxnSp macro="">
      <cdr:nvCxnSpPr>
        <cdr:cNvPr id="7" name="Straight Arrow Connector 6"/>
        <cdr:cNvCxnSpPr/>
      </cdr:nvCxnSpPr>
      <cdr:spPr>
        <a:xfrm xmlns:a="http://schemas.openxmlformats.org/drawingml/2006/main" flipH="1">
          <a:off x="3661410" y="1017270"/>
          <a:ext cx="3200401" cy="3539490"/>
        </a:xfrm>
        <a:prstGeom xmlns:a="http://schemas.openxmlformats.org/drawingml/2006/main" prst="straightConnector1">
          <a:avLst/>
        </a:prstGeom>
        <a:ln xmlns:a="http://schemas.openxmlformats.org/drawingml/2006/main" w="7620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0.48706</cdr:x>
      <cdr:y>0.14995</cdr:y>
    </cdr:from>
    <cdr:to>
      <cdr:x>0.50327</cdr:x>
      <cdr:y>0.36624</cdr:y>
    </cdr:to>
    <cdr:cxnSp macro="">
      <cdr:nvCxnSpPr>
        <cdr:cNvPr id="9" name="Straight Arrow Connector 8"/>
        <cdr:cNvCxnSpPr/>
      </cdr:nvCxnSpPr>
      <cdr:spPr>
        <a:xfrm xmlns:a="http://schemas.openxmlformats.org/drawingml/2006/main" flipH="1">
          <a:off x="7098030" y="1059180"/>
          <a:ext cx="236220" cy="1527810"/>
        </a:xfrm>
        <a:prstGeom xmlns:a="http://schemas.openxmlformats.org/drawingml/2006/main" prst="straightConnector1">
          <a:avLst/>
        </a:prstGeom>
        <a:ln xmlns:a="http://schemas.openxmlformats.org/drawingml/2006/main" w="7620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266700</xdr:colOff>
      <xdr:row>41</xdr:row>
      <xdr:rowOff>76201</xdr:rowOff>
    </xdr:from>
    <xdr:to>
      <xdr:col>22</xdr:col>
      <xdr:colOff>609600</xdr:colOff>
      <xdr:row>77</xdr:row>
      <xdr:rowOff>19051</xdr:rowOff>
    </xdr:to>
    <xdr:pic>
      <xdr:nvPicPr>
        <xdr:cNvPr id="4" name="Picture 3"/>
        <xdr:cNvPicPr>
          <a:picLocks noChangeAspect="1"/>
        </xdr:cNvPicPr>
      </xdr:nvPicPr>
      <xdr:blipFill>
        <a:blip xmlns:r="http://schemas.openxmlformats.org/officeDocument/2006/relationships" r:embed="rId1"/>
        <a:stretch>
          <a:fillRect/>
        </a:stretch>
      </xdr:blipFill>
      <xdr:spPr>
        <a:xfrm>
          <a:off x="266700" y="6584951"/>
          <a:ext cx="17595850" cy="5657850"/>
        </a:xfrm>
        <a:prstGeom prst="rect">
          <a:avLst/>
        </a:prstGeom>
      </xdr:spPr>
    </xdr:pic>
    <xdr:clientData/>
  </xdr:twoCellAnchor>
  <xdr:twoCellAnchor editAs="oneCell">
    <xdr:from>
      <xdr:col>0</xdr:col>
      <xdr:colOff>215900</xdr:colOff>
      <xdr:row>0</xdr:row>
      <xdr:rowOff>88900</xdr:rowOff>
    </xdr:from>
    <xdr:to>
      <xdr:col>22</xdr:col>
      <xdr:colOff>501650</xdr:colOff>
      <xdr:row>37</xdr:row>
      <xdr:rowOff>31238</xdr:rowOff>
    </xdr:to>
    <xdr:pic>
      <xdr:nvPicPr>
        <xdr:cNvPr id="5" name="Picture 4"/>
        <xdr:cNvPicPr>
          <a:picLocks noChangeAspect="1"/>
        </xdr:cNvPicPr>
      </xdr:nvPicPr>
      <xdr:blipFill>
        <a:blip xmlns:r="http://schemas.openxmlformats.org/officeDocument/2006/relationships" r:embed="rId2"/>
        <a:stretch>
          <a:fillRect/>
        </a:stretch>
      </xdr:blipFill>
      <xdr:spPr>
        <a:xfrm>
          <a:off x="215900" y="88900"/>
          <a:ext cx="17538700" cy="581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49</xdr:row>
      <xdr:rowOff>2540</xdr:rowOff>
    </xdr:from>
    <xdr:to>
      <xdr:col>4</xdr:col>
      <xdr:colOff>19050</xdr:colOff>
      <xdr:row>49</xdr:row>
      <xdr:rowOff>2540</xdr:rowOff>
    </xdr:to>
    <xdr:sp macro="" textlink="">
      <xdr:nvSpPr>
        <xdr:cNvPr id="16418" name="Text Box 34"/>
        <xdr:cNvSpPr txBox="1">
          <a:spLocks noChangeArrowheads="1"/>
        </xdr:cNvSpPr>
      </xdr:nvSpPr>
      <xdr:spPr bwMode="auto">
        <a:xfrm>
          <a:off x="6800850" y="6981825"/>
          <a:ext cx="9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6419" name="Text Box 35"/>
        <xdr:cNvSpPr txBox="1">
          <a:spLocks noChangeArrowheads="1"/>
        </xdr:cNvSpPr>
      </xdr:nvSpPr>
      <xdr:spPr bwMode="auto">
        <a:xfrm>
          <a:off x="6800850" y="69818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0</xdr:rowOff>
    </xdr:from>
    <xdr:to>
      <xdr:col>4</xdr:col>
      <xdr:colOff>0</xdr:colOff>
      <xdr:row>49</xdr:row>
      <xdr:rowOff>0</xdr:rowOff>
    </xdr:to>
    <xdr:sp macro="" textlink="">
      <xdr:nvSpPr>
        <xdr:cNvPr id="807233" name="Line 36"/>
        <xdr:cNvSpPr>
          <a:spLocks noChangeShapeType="1"/>
        </xdr:cNvSpPr>
      </xdr:nvSpPr>
      <xdr:spPr bwMode="auto">
        <a:xfrm>
          <a:off x="6819900" y="7376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2540</xdr:rowOff>
    </xdr:from>
    <xdr:to>
      <xdr:col>4</xdr:col>
      <xdr:colOff>0</xdr:colOff>
      <xdr:row>49</xdr:row>
      <xdr:rowOff>2540</xdr:rowOff>
    </xdr:to>
    <xdr:sp macro="" textlink="">
      <xdr:nvSpPr>
        <xdr:cNvPr id="16421" name="Text Box 37"/>
        <xdr:cNvSpPr txBox="1">
          <a:spLocks noChangeArrowheads="1"/>
        </xdr:cNvSpPr>
      </xdr:nvSpPr>
      <xdr:spPr bwMode="auto">
        <a:xfrm>
          <a:off x="6800850" y="6981825"/>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0</xdr:rowOff>
    </xdr:from>
    <xdr:to>
      <xdr:col>4</xdr:col>
      <xdr:colOff>0</xdr:colOff>
      <xdr:row>49</xdr:row>
      <xdr:rowOff>0</xdr:rowOff>
    </xdr:to>
    <xdr:sp macro="" textlink="">
      <xdr:nvSpPr>
        <xdr:cNvPr id="807235" name="Line 38"/>
        <xdr:cNvSpPr>
          <a:spLocks noChangeShapeType="1"/>
        </xdr:cNvSpPr>
      </xdr:nvSpPr>
      <xdr:spPr bwMode="auto">
        <a:xfrm>
          <a:off x="6819900" y="7376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2540</xdr:rowOff>
    </xdr:from>
    <xdr:to>
      <xdr:col>4</xdr:col>
      <xdr:colOff>0</xdr:colOff>
      <xdr:row>49</xdr:row>
      <xdr:rowOff>2540</xdr:rowOff>
    </xdr:to>
    <xdr:sp macro="" textlink="">
      <xdr:nvSpPr>
        <xdr:cNvPr id="16423" name="Text Box 39"/>
        <xdr:cNvSpPr txBox="1">
          <a:spLocks noChangeArrowheads="1"/>
        </xdr:cNvSpPr>
      </xdr:nvSpPr>
      <xdr:spPr bwMode="auto">
        <a:xfrm>
          <a:off x="6800850" y="6981825"/>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16424" name="Text Box 40"/>
        <xdr:cNvSpPr txBox="1">
          <a:spLocks noChangeArrowheads="1"/>
        </xdr:cNvSpPr>
      </xdr:nvSpPr>
      <xdr:spPr bwMode="auto">
        <a:xfrm>
          <a:off x="9829800" y="6981825"/>
          <a:ext cx="9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9" name="Text Box 40"/>
        <xdr:cNvSpPr txBox="1">
          <a:spLocks noChangeArrowheads="1"/>
        </xdr:cNvSpPr>
      </xdr:nvSpPr>
      <xdr:spPr bwMode="auto">
        <a:xfrm>
          <a:off x="9829800" y="6981825"/>
          <a:ext cx="9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0" name="Text Box 40"/>
        <xdr:cNvSpPr txBox="1">
          <a:spLocks noChangeArrowheads="1"/>
        </xdr:cNvSpPr>
      </xdr:nvSpPr>
      <xdr:spPr bwMode="auto">
        <a:xfrm>
          <a:off x="9177867" y="6412653"/>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12" name="Text Box 34"/>
        <xdr:cNvSpPr txBox="1">
          <a:spLocks noChangeArrowheads="1"/>
        </xdr:cNvSpPr>
      </xdr:nvSpPr>
      <xdr:spPr bwMode="auto">
        <a:xfrm>
          <a:off x="6812280" y="57556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3" name="Text Box 35"/>
        <xdr:cNvSpPr txBox="1">
          <a:spLocks noChangeArrowheads="1"/>
        </xdr:cNvSpPr>
      </xdr:nvSpPr>
      <xdr:spPr bwMode="auto">
        <a:xfrm>
          <a:off x="6812280" y="575564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4" name="Text Box 37"/>
        <xdr:cNvSpPr txBox="1">
          <a:spLocks noChangeArrowheads="1"/>
        </xdr:cNvSpPr>
      </xdr:nvSpPr>
      <xdr:spPr bwMode="auto">
        <a:xfrm>
          <a:off x="6812280" y="575564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5" name="Text Box 39"/>
        <xdr:cNvSpPr txBox="1">
          <a:spLocks noChangeArrowheads="1"/>
        </xdr:cNvSpPr>
      </xdr:nvSpPr>
      <xdr:spPr bwMode="auto">
        <a:xfrm>
          <a:off x="6812280" y="575564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16" name="Text Box 40"/>
        <xdr:cNvSpPr txBox="1">
          <a:spLocks noChangeArrowheads="1"/>
        </xdr:cNvSpPr>
      </xdr:nvSpPr>
      <xdr:spPr bwMode="auto">
        <a:xfrm>
          <a:off x="9745980" y="57556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7" name="Text Box 40"/>
        <xdr:cNvSpPr txBox="1">
          <a:spLocks noChangeArrowheads="1"/>
        </xdr:cNvSpPr>
      </xdr:nvSpPr>
      <xdr:spPr bwMode="auto">
        <a:xfrm>
          <a:off x="8968740" y="57556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8" name="Text Box 40"/>
        <xdr:cNvSpPr txBox="1">
          <a:spLocks noChangeArrowheads="1"/>
        </xdr:cNvSpPr>
      </xdr:nvSpPr>
      <xdr:spPr bwMode="auto">
        <a:xfrm>
          <a:off x="8968740" y="57556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9" name="Text Box 40"/>
        <xdr:cNvSpPr txBox="1">
          <a:spLocks noChangeArrowheads="1"/>
        </xdr:cNvSpPr>
      </xdr:nvSpPr>
      <xdr:spPr bwMode="auto">
        <a:xfrm>
          <a:off x="9753600" y="72923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20" name="Text Box 40"/>
        <xdr:cNvSpPr txBox="1">
          <a:spLocks noChangeArrowheads="1"/>
        </xdr:cNvSpPr>
      </xdr:nvSpPr>
      <xdr:spPr bwMode="auto">
        <a:xfrm>
          <a:off x="9753600" y="72923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39" name="Text Box 34"/>
        <xdr:cNvSpPr txBox="1">
          <a:spLocks noChangeArrowheads="1"/>
        </xdr:cNvSpPr>
      </xdr:nvSpPr>
      <xdr:spPr bwMode="auto">
        <a:xfrm>
          <a:off x="719328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40" name="Text Box 35"/>
        <xdr:cNvSpPr txBox="1">
          <a:spLocks noChangeArrowheads="1"/>
        </xdr:cNvSpPr>
      </xdr:nvSpPr>
      <xdr:spPr bwMode="auto">
        <a:xfrm>
          <a:off x="7193280" y="538988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41" name="Text Box 37"/>
        <xdr:cNvSpPr txBox="1">
          <a:spLocks noChangeArrowheads="1"/>
        </xdr:cNvSpPr>
      </xdr:nvSpPr>
      <xdr:spPr bwMode="auto">
        <a:xfrm>
          <a:off x="7193280" y="538988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42" name="Text Box 39"/>
        <xdr:cNvSpPr txBox="1">
          <a:spLocks noChangeArrowheads="1"/>
        </xdr:cNvSpPr>
      </xdr:nvSpPr>
      <xdr:spPr bwMode="auto">
        <a:xfrm>
          <a:off x="7193280" y="538988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43" name="Text Box 40"/>
        <xdr:cNvSpPr txBox="1">
          <a:spLocks noChangeArrowheads="1"/>
        </xdr:cNvSpPr>
      </xdr:nvSpPr>
      <xdr:spPr bwMode="auto">
        <a:xfrm>
          <a:off x="1014222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44" name="Text Box 40"/>
        <xdr:cNvSpPr txBox="1">
          <a:spLocks noChangeArrowheads="1"/>
        </xdr:cNvSpPr>
      </xdr:nvSpPr>
      <xdr:spPr bwMode="auto">
        <a:xfrm>
          <a:off x="945642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45" name="Text Box 40"/>
        <xdr:cNvSpPr txBox="1">
          <a:spLocks noChangeArrowheads="1"/>
        </xdr:cNvSpPr>
      </xdr:nvSpPr>
      <xdr:spPr bwMode="auto">
        <a:xfrm>
          <a:off x="945642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46" name="Text Box 34"/>
        <xdr:cNvSpPr txBox="1">
          <a:spLocks noChangeArrowheads="1"/>
        </xdr:cNvSpPr>
      </xdr:nvSpPr>
      <xdr:spPr bwMode="auto">
        <a:xfrm>
          <a:off x="719328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47" name="Text Box 35"/>
        <xdr:cNvSpPr txBox="1">
          <a:spLocks noChangeArrowheads="1"/>
        </xdr:cNvSpPr>
      </xdr:nvSpPr>
      <xdr:spPr bwMode="auto">
        <a:xfrm>
          <a:off x="7193280" y="538988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48" name="Text Box 37"/>
        <xdr:cNvSpPr txBox="1">
          <a:spLocks noChangeArrowheads="1"/>
        </xdr:cNvSpPr>
      </xdr:nvSpPr>
      <xdr:spPr bwMode="auto">
        <a:xfrm>
          <a:off x="7193280" y="538988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49" name="Text Box 39"/>
        <xdr:cNvSpPr txBox="1">
          <a:spLocks noChangeArrowheads="1"/>
        </xdr:cNvSpPr>
      </xdr:nvSpPr>
      <xdr:spPr bwMode="auto">
        <a:xfrm>
          <a:off x="7193280" y="538988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50" name="Text Box 40"/>
        <xdr:cNvSpPr txBox="1">
          <a:spLocks noChangeArrowheads="1"/>
        </xdr:cNvSpPr>
      </xdr:nvSpPr>
      <xdr:spPr bwMode="auto">
        <a:xfrm>
          <a:off x="1014222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51" name="Text Box 40"/>
        <xdr:cNvSpPr txBox="1">
          <a:spLocks noChangeArrowheads="1"/>
        </xdr:cNvSpPr>
      </xdr:nvSpPr>
      <xdr:spPr bwMode="auto">
        <a:xfrm>
          <a:off x="945642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52" name="Text Box 40"/>
        <xdr:cNvSpPr txBox="1">
          <a:spLocks noChangeArrowheads="1"/>
        </xdr:cNvSpPr>
      </xdr:nvSpPr>
      <xdr:spPr bwMode="auto">
        <a:xfrm>
          <a:off x="945642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53" name="Text Box 40"/>
        <xdr:cNvSpPr txBox="1">
          <a:spLocks noChangeArrowheads="1"/>
        </xdr:cNvSpPr>
      </xdr:nvSpPr>
      <xdr:spPr bwMode="auto">
        <a:xfrm>
          <a:off x="945642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54" name="Text Box 40"/>
        <xdr:cNvSpPr txBox="1">
          <a:spLocks noChangeArrowheads="1"/>
        </xdr:cNvSpPr>
      </xdr:nvSpPr>
      <xdr:spPr bwMode="auto">
        <a:xfrm>
          <a:off x="9456420" y="538988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88" name="Text Box 34"/>
        <xdr:cNvSpPr txBox="1">
          <a:spLocks noChangeArrowheads="1"/>
        </xdr:cNvSpPr>
      </xdr:nvSpPr>
      <xdr:spPr bwMode="auto">
        <a:xfrm>
          <a:off x="734568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89" name="Text Box 35"/>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90" name="Text Box 37"/>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91" name="Text Box 39"/>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92" name="Text Box 40"/>
        <xdr:cNvSpPr txBox="1">
          <a:spLocks noChangeArrowheads="1"/>
        </xdr:cNvSpPr>
      </xdr:nvSpPr>
      <xdr:spPr bwMode="auto">
        <a:xfrm>
          <a:off x="1027938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93"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94"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95" name="Text Box 34"/>
        <xdr:cNvSpPr txBox="1">
          <a:spLocks noChangeArrowheads="1"/>
        </xdr:cNvSpPr>
      </xdr:nvSpPr>
      <xdr:spPr bwMode="auto">
        <a:xfrm>
          <a:off x="734568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96" name="Text Box 35"/>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97" name="Text Box 37"/>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98" name="Text Box 39"/>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99" name="Text Box 40"/>
        <xdr:cNvSpPr txBox="1">
          <a:spLocks noChangeArrowheads="1"/>
        </xdr:cNvSpPr>
      </xdr:nvSpPr>
      <xdr:spPr bwMode="auto">
        <a:xfrm>
          <a:off x="1027938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00"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01"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02"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03"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104" name="Text Box 34"/>
        <xdr:cNvSpPr txBox="1">
          <a:spLocks noChangeArrowheads="1"/>
        </xdr:cNvSpPr>
      </xdr:nvSpPr>
      <xdr:spPr bwMode="auto">
        <a:xfrm>
          <a:off x="734568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05" name="Text Box 35"/>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06" name="Text Box 37"/>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07" name="Text Box 39"/>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108" name="Text Box 40"/>
        <xdr:cNvSpPr txBox="1">
          <a:spLocks noChangeArrowheads="1"/>
        </xdr:cNvSpPr>
      </xdr:nvSpPr>
      <xdr:spPr bwMode="auto">
        <a:xfrm>
          <a:off x="1027938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09"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10"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111" name="Text Box 34"/>
        <xdr:cNvSpPr txBox="1">
          <a:spLocks noChangeArrowheads="1"/>
        </xdr:cNvSpPr>
      </xdr:nvSpPr>
      <xdr:spPr bwMode="auto">
        <a:xfrm>
          <a:off x="734568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12" name="Text Box 35"/>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13" name="Text Box 37"/>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114" name="Text Box 39"/>
        <xdr:cNvSpPr txBox="1">
          <a:spLocks noChangeArrowheads="1"/>
        </xdr:cNvSpPr>
      </xdr:nvSpPr>
      <xdr:spPr bwMode="auto">
        <a:xfrm>
          <a:off x="7345680" y="789686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115" name="Text Box 40"/>
        <xdr:cNvSpPr txBox="1">
          <a:spLocks noChangeArrowheads="1"/>
        </xdr:cNvSpPr>
      </xdr:nvSpPr>
      <xdr:spPr bwMode="auto">
        <a:xfrm>
          <a:off x="1027938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16"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17"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18"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119" name="Text Box 40"/>
        <xdr:cNvSpPr txBox="1">
          <a:spLocks noChangeArrowheads="1"/>
        </xdr:cNvSpPr>
      </xdr:nvSpPr>
      <xdr:spPr bwMode="auto">
        <a:xfrm>
          <a:off x="9502140" y="78968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51</xdr:row>
      <xdr:rowOff>2540</xdr:rowOff>
    </xdr:from>
    <xdr:to>
      <xdr:col>4</xdr:col>
      <xdr:colOff>19050</xdr:colOff>
      <xdr:row>51</xdr:row>
      <xdr:rowOff>2540</xdr:rowOff>
    </xdr:to>
    <xdr:sp macro="" textlink="">
      <xdr:nvSpPr>
        <xdr:cNvPr id="120" name="Text Box 34"/>
        <xdr:cNvSpPr txBox="1">
          <a:spLocks noChangeArrowheads="1"/>
        </xdr:cNvSpPr>
      </xdr:nvSpPr>
      <xdr:spPr bwMode="auto">
        <a:xfrm>
          <a:off x="7345680" y="82397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51</xdr:row>
      <xdr:rowOff>2540</xdr:rowOff>
    </xdr:from>
    <xdr:to>
      <xdr:col>4</xdr:col>
      <xdr:colOff>19050</xdr:colOff>
      <xdr:row>51</xdr:row>
      <xdr:rowOff>2540</xdr:rowOff>
    </xdr:to>
    <xdr:sp macro="" textlink="">
      <xdr:nvSpPr>
        <xdr:cNvPr id="121" name="Text Box 34"/>
        <xdr:cNvSpPr txBox="1">
          <a:spLocks noChangeArrowheads="1"/>
        </xdr:cNvSpPr>
      </xdr:nvSpPr>
      <xdr:spPr bwMode="auto">
        <a:xfrm>
          <a:off x="7345680" y="82397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51</xdr:row>
      <xdr:rowOff>2540</xdr:rowOff>
    </xdr:from>
    <xdr:to>
      <xdr:col>4</xdr:col>
      <xdr:colOff>19050</xdr:colOff>
      <xdr:row>51</xdr:row>
      <xdr:rowOff>2540</xdr:rowOff>
    </xdr:to>
    <xdr:sp macro="" textlink="">
      <xdr:nvSpPr>
        <xdr:cNvPr id="122" name="Text Box 34"/>
        <xdr:cNvSpPr txBox="1">
          <a:spLocks noChangeArrowheads="1"/>
        </xdr:cNvSpPr>
      </xdr:nvSpPr>
      <xdr:spPr bwMode="auto">
        <a:xfrm>
          <a:off x="7345680" y="82397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51</xdr:row>
      <xdr:rowOff>2540</xdr:rowOff>
    </xdr:from>
    <xdr:to>
      <xdr:col>4</xdr:col>
      <xdr:colOff>19050</xdr:colOff>
      <xdr:row>51</xdr:row>
      <xdr:rowOff>2540</xdr:rowOff>
    </xdr:to>
    <xdr:sp macro="" textlink="">
      <xdr:nvSpPr>
        <xdr:cNvPr id="123" name="Text Box 34"/>
        <xdr:cNvSpPr txBox="1">
          <a:spLocks noChangeArrowheads="1"/>
        </xdr:cNvSpPr>
      </xdr:nvSpPr>
      <xdr:spPr bwMode="auto">
        <a:xfrm>
          <a:off x="7345680" y="823976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72" name="Text Box 40"/>
        <xdr:cNvSpPr txBox="1">
          <a:spLocks noChangeArrowheads="1"/>
        </xdr:cNvSpPr>
      </xdr:nvSpPr>
      <xdr:spPr bwMode="auto">
        <a:xfrm>
          <a:off x="10265833" y="7834207"/>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73" name="Text Box 40"/>
        <xdr:cNvSpPr txBox="1">
          <a:spLocks noChangeArrowheads="1"/>
        </xdr:cNvSpPr>
      </xdr:nvSpPr>
      <xdr:spPr bwMode="auto">
        <a:xfrm>
          <a:off x="10265833" y="7834207"/>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74" name="Text Box 40"/>
        <xdr:cNvSpPr txBox="1">
          <a:spLocks noChangeArrowheads="1"/>
        </xdr:cNvSpPr>
      </xdr:nvSpPr>
      <xdr:spPr bwMode="auto">
        <a:xfrm>
          <a:off x="10265833" y="7834207"/>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75" name="Text Box 40"/>
        <xdr:cNvSpPr txBox="1">
          <a:spLocks noChangeArrowheads="1"/>
        </xdr:cNvSpPr>
      </xdr:nvSpPr>
      <xdr:spPr bwMode="auto">
        <a:xfrm>
          <a:off x="10265833" y="7834207"/>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76" name="Text Box 40"/>
        <xdr:cNvSpPr txBox="1">
          <a:spLocks noChangeArrowheads="1"/>
        </xdr:cNvSpPr>
      </xdr:nvSpPr>
      <xdr:spPr bwMode="auto">
        <a:xfrm>
          <a:off x="10265833" y="7834207"/>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77" name="Text Box 40"/>
        <xdr:cNvSpPr txBox="1">
          <a:spLocks noChangeArrowheads="1"/>
        </xdr:cNvSpPr>
      </xdr:nvSpPr>
      <xdr:spPr bwMode="auto">
        <a:xfrm>
          <a:off x="10265833" y="7834207"/>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78" name="Text Box 40"/>
        <xdr:cNvSpPr txBox="1">
          <a:spLocks noChangeArrowheads="1"/>
        </xdr:cNvSpPr>
      </xdr:nvSpPr>
      <xdr:spPr bwMode="auto">
        <a:xfrm>
          <a:off x="10265833" y="7834207"/>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79" name="Text Box 40"/>
        <xdr:cNvSpPr txBox="1">
          <a:spLocks noChangeArrowheads="1"/>
        </xdr:cNvSpPr>
      </xdr:nvSpPr>
      <xdr:spPr bwMode="auto">
        <a:xfrm>
          <a:off x="10265833" y="7834207"/>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292" name="Text Box 34"/>
        <xdr:cNvSpPr txBox="1">
          <a:spLocks noChangeArrowheads="1"/>
        </xdr:cNvSpPr>
      </xdr:nvSpPr>
      <xdr:spPr bwMode="auto">
        <a:xfrm>
          <a:off x="73418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293" name="Text Box 35"/>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294" name="Text Box 37"/>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295" name="Text Box 39"/>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296" name="Text Box 40"/>
        <xdr:cNvSpPr txBox="1">
          <a:spLocks noChangeArrowheads="1"/>
        </xdr:cNvSpPr>
      </xdr:nvSpPr>
      <xdr:spPr bwMode="auto">
        <a:xfrm>
          <a:off x="1027176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297"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298"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299" name="Text Box 34"/>
        <xdr:cNvSpPr txBox="1">
          <a:spLocks noChangeArrowheads="1"/>
        </xdr:cNvSpPr>
      </xdr:nvSpPr>
      <xdr:spPr bwMode="auto">
        <a:xfrm>
          <a:off x="73418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00" name="Text Box 35"/>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01" name="Text Box 37"/>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02" name="Text Box 39"/>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303" name="Text Box 40"/>
        <xdr:cNvSpPr txBox="1">
          <a:spLocks noChangeArrowheads="1"/>
        </xdr:cNvSpPr>
      </xdr:nvSpPr>
      <xdr:spPr bwMode="auto">
        <a:xfrm>
          <a:off x="1027176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04"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05"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06"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07"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308" name="Text Box 34"/>
        <xdr:cNvSpPr txBox="1">
          <a:spLocks noChangeArrowheads="1"/>
        </xdr:cNvSpPr>
      </xdr:nvSpPr>
      <xdr:spPr bwMode="auto">
        <a:xfrm>
          <a:off x="73418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09" name="Text Box 35"/>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10" name="Text Box 37"/>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11" name="Text Box 39"/>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312" name="Text Box 40"/>
        <xdr:cNvSpPr txBox="1">
          <a:spLocks noChangeArrowheads="1"/>
        </xdr:cNvSpPr>
      </xdr:nvSpPr>
      <xdr:spPr bwMode="auto">
        <a:xfrm>
          <a:off x="1027176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13"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14"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315" name="Text Box 34"/>
        <xdr:cNvSpPr txBox="1">
          <a:spLocks noChangeArrowheads="1"/>
        </xdr:cNvSpPr>
      </xdr:nvSpPr>
      <xdr:spPr bwMode="auto">
        <a:xfrm>
          <a:off x="73418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16" name="Text Box 35"/>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17" name="Text Box 37"/>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18" name="Text Box 39"/>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319" name="Text Box 40"/>
        <xdr:cNvSpPr txBox="1">
          <a:spLocks noChangeArrowheads="1"/>
        </xdr:cNvSpPr>
      </xdr:nvSpPr>
      <xdr:spPr bwMode="auto">
        <a:xfrm>
          <a:off x="1027176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20"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21"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22"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23"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324" name="Text Box 34"/>
        <xdr:cNvSpPr txBox="1">
          <a:spLocks noChangeArrowheads="1"/>
        </xdr:cNvSpPr>
      </xdr:nvSpPr>
      <xdr:spPr bwMode="auto">
        <a:xfrm>
          <a:off x="73418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25" name="Text Box 35"/>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26" name="Text Box 37"/>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27" name="Text Box 39"/>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328" name="Text Box 40"/>
        <xdr:cNvSpPr txBox="1">
          <a:spLocks noChangeArrowheads="1"/>
        </xdr:cNvSpPr>
      </xdr:nvSpPr>
      <xdr:spPr bwMode="auto">
        <a:xfrm>
          <a:off x="1027176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29"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30"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331" name="Text Box 34"/>
        <xdr:cNvSpPr txBox="1">
          <a:spLocks noChangeArrowheads="1"/>
        </xdr:cNvSpPr>
      </xdr:nvSpPr>
      <xdr:spPr bwMode="auto">
        <a:xfrm>
          <a:off x="73418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32" name="Text Box 35"/>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33" name="Text Box 37"/>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34" name="Text Box 39"/>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335" name="Text Box 40"/>
        <xdr:cNvSpPr txBox="1">
          <a:spLocks noChangeArrowheads="1"/>
        </xdr:cNvSpPr>
      </xdr:nvSpPr>
      <xdr:spPr bwMode="auto">
        <a:xfrm>
          <a:off x="1027176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36"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37"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38"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39"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340" name="Text Box 34"/>
        <xdr:cNvSpPr txBox="1">
          <a:spLocks noChangeArrowheads="1"/>
        </xdr:cNvSpPr>
      </xdr:nvSpPr>
      <xdr:spPr bwMode="auto">
        <a:xfrm>
          <a:off x="73418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41" name="Text Box 35"/>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42" name="Text Box 37"/>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43" name="Text Box 39"/>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344" name="Text Box 40"/>
        <xdr:cNvSpPr txBox="1">
          <a:spLocks noChangeArrowheads="1"/>
        </xdr:cNvSpPr>
      </xdr:nvSpPr>
      <xdr:spPr bwMode="auto">
        <a:xfrm>
          <a:off x="1027176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45"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46"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19050</xdr:colOff>
      <xdr:row>49</xdr:row>
      <xdr:rowOff>2540</xdr:rowOff>
    </xdr:to>
    <xdr:sp macro="" textlink="">
      <xdr:nvSpPr>
        <xdr:cNvPr id="347" name="Text Box 34"/>
        <xdr:cNvSpPr txBox="1">
          <a:spLocks noChangeArrowheads="1"/>
        </xdr:cNvSpPr>
      </xdr:nvSpPr>
      <xdr:spPr bwMode="auto">
        <a:xfrm>
          <a:off x="73418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48" name="Text Box 35"/>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49" name="Text Box 37"/>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49</xdr:row>
      <xdr:rowOff>2540</xdr:rowOff>
    </xdr:from>
    <xdr:to>
      <xdr:col>4</xdr:col>
      <xdr:colOff>0</xdr:colOff>
      <xdr:row>49</xdr:row>
      <xdr:rowOff>2540</xdr:rowOff>
    </xdr:to>
    <xdr:sp macro="" textlink="">
      <xdr:nvSpPr>
        <xdr:cNvPr id="350" name="Text Box 39"/>
        <xdr:cNvSpPr txBox="1">
          <a:spLocks noChangeArrowheads="1"/>
        </xdr:cNvSpPr>
      </xdr:nvSpPr>
      <xdr:spPr bwMode="auto">
        <a:xfrm>
          <a:off x="7341870" y="796163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49</xdr:row>
      <xdr:rowOff>2540</xdr:rowOff>
    </xdr:from>
    <xdr:to>
      <xdr:col>6</xdr:col>
      <xdr:colOff>19050</xdr:colOff>
      <xdr:row>49</xdr:row>
      <xdr:rowOff>2540</xdr:rowOff>
    </xdr:to>
    <xdr:sp macro="" textlink="">
      <xdr:nvSpPr>
        <xdr:cNvPr id="351" name="Text Box 40"/>
        <xdr:cNvSpPr txBox="1">
          <a:spLocks noChangeArrowheads="1"/>
        </xdr:cNvSpPr>
      </xdr:nvSpPr>
      <xdr:spPr bwMode="auto">
        <a:xfrm>
          <a:off x="1027176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52"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53"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54"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55"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56"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57"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58"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59"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60"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61"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62"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49</xdr:row>
      <xdr:rowOff>2540</xdr:rowOff>
    </xdr:from>
    <xdr:to>
      <xdr:col>5</xdr:col>
      <xdr:colOff>19050</xdr:colOff>
      <xdr:row>49</xdr:row>
      <xdr:rowOff>2540</xdr:rowOff>
    </xdr:to>
    <xdr:sp macro="" textlink="">
      <xdr:nvSpPr>
        <xdr:cNvPr id="363" name="Text Box 40"/>
        <xdr:cNvSpPr txBox="1">
          <a:spLocks noChangeArrowheads="1"/>
        </xdr:cNvSpPr>
      </xdr:nvSpPr>
      <xdr:spPr bwMode="auto">
        <a:xfrm>
          <a:off x="949833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53</xdr:row>
      <xdr:rowOff>2540</xdr:rowOff>
    </xdr:from>
    <xdr:to>
      <xdr:col>4</xdr:col>
      <xdr:colOff>19050</xdr:colOff>
      <xdr:row>53</xdr:row>
      <xdr:rowOff>2540</xdr:rowOff>
    </xdr:to>
    <xdr:sp macro="" textlink="">
      <xdr:nvSpPr>
        <xdr:cNvPr id="364" name="Text Box 34"/>
        <xdr:cNvSpPr txBox="1">
          <a:spLocks noChangeArrowheads="1"/>
        </xdr:cNvSpPr>
      </xdr:nvSpPr>
      <xdr:spPr bwMode="auto">
        <a:xfrm>
          <a:off x="734187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53</xdr:row>
      <xdr:rowOff>2540</xdr:rowOff>
    </xdr:from>
    <xdr:to>
      <xdr:col>4</xdr:col>
      <xdr:colOff>19050</xdr:colOff>
      <xdr:row>53</xdr:row>
      <xdr:rowOff>2540</xdr:rowOff>
    </xdr:to>
    <xdr:sp macro="" textlink="">
      <xdr:nvSpPr>
        <xdr:cNvPr id="365" name="Text Box 34"/>
        <xdr:cNvSpPr txBox="1">
          <a:spLocks noChangeArrowheads="1"/>
        </xdr:cNvSpPr>
      </xdr:nvSpPr>
      <xdr:spPr bwMode="auto">
        <a:xfrm>
          <a:off x="734187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53</xdr:row>
      <xdr:rowOff>2540</xdr:rowOff>
    </xdr:from>
    <xdr:to>
      <xdr:col>4</xdr:col>
      <xdr:colOff>19050</xdr:colOff>
      <xdr:row>53</xdr:row>
      <xdr:rowOff>2540</xdr:rowOff>
    </xdr:to>
    <xdr:sp macro="" textlink="">
      <xdr:nvSpPr>
        <xdr:cNvPr id="366" name="Text Box 34"/>
        <xdr:cNvSpPr txBox="1">
          <a:spLocks noChangeArrowheads="1"/>
        </xdr:cNvSpPr>
      </xdr:nvSpPr>
      <xdr:spPr bwMode="auto">
        <a:xfrm>
          <a:off x="734187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53</xdr:row>
      <xdr:rowOff>2540</xdr:rowOff>
    </xdr:from>
    <xdr:to>
      <xdr:col>4</xdr:col>
      <xdr:colOff>19050</xdr:colOff>
      <xdr:row>53</xdr:row>
      <xdr:rowOff>2540</xdr:rowOff>
    </xdr:to>
    <xdr:sp macro="" textlink="">
      <xdr:nvSpPr>
        <xdr:cNvPr id="367" name="Text Box 34"/>
        <xdr:cNvSpPr txBox="1">
          <a:spLocks noChangeArrowheads="1"/>
        </xdr:cNvSpPr>
      </xdr:nvSpPr>
      <xdr:spPr bwMode="auto">
        <a:xfrm>
          <a:off x="734187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53</xdr:row>
      <xdr:rowOff>2540</xdr:rowOff>
    </xdr:from>
    <xdr:to>
      <xdr:col>4</xdr:col>
      <xdr:colOff>19050</xdr:colOff>
      <xdr:row>53</xdr:row>
      <xdr:rowOff>2540</xdr:rowOff>
    </xdr:to>
    <xdr:sp macro="" textlink="">
      <xdr:nvSpPr>
        <xdr:cNvPr id="368" name="Text Box 34"/>
        <xdr:cNvSpPr txBox="1">
          <a:spLocks noChangeArrowheads="1"/>
        </xdr:cNvSpPr>
      </xdr:nvSpPr>
      <xdr:spPr bwMode="auto">
        <a:xfrm>
          <a:off x="734187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53</xdr:row>
      <xdr:rowOff>2540</xdr:rowOff>
    </xdr:from>
    <xdr:to>
      <xdr:col>4</xdr:col>
      <xdr:colOff>19050</xdr:colOff>
      <xdr:row>53</xdr:row>
      <xdr:rowOff>2540</xdr:rowOff>
    </xdr:to>
    <xdr:sp macro="" textlink="">
      <xdr:nvSpPr>
        <xdr:cNvPr id="369" name="Text Box 34"/>
        <xdr:cNvSpPr txBox="1">
          <a:spLocks noChangeArrowheads="1"/>
        </xdr:cNvSpPr>
      </xdr:nvSpPr>
      <xdr:spPr bwMode="auto">
        <a:xfrm>
          <a:off x="734187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53</xdr:row>
      <xdr:rowOff>2540</xdr:rowOff>
    </xdr:from>
    <xdr:to>
      <xdr:col>4</xdr:col>
      <xdr:colOff>19050</xdr:colOff>
      <xdr:row>53</xdr:row>
      <xdr:rowOff>2540</xdr:rowOff>
    </xdr:to>
    <xdr:sp macro="" textlink="">
      <xdr:nvSpPr>
        <xdr:cNvPr id="370" name="Text Box 34"/>
        <xdr:cNvSpPr txBox="1">
          <a:spLocks noChangeArrowheads="1"/>
        </xdr:cNvSpPr>
      </xdr:nvSpPr>
      <xdr:spPr bwMode="auto">
        <a:xfrm>
          <a:off x="734187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53</xdr:row>
      <xdr:rowOff>2540</xdr:rowOff>
    </xdr:from>
    <xdr:to>
      <xdr:col>4</xdr:col>
      <xdr:colOff>19050</xdr:colOff>
      <xdr:row>53</xdr:row>
      <xdr:rowOff>2540</xdr:rowOff>
    </xdr:to>
    <xdr:sp macro="" textlink="">
      <xdr:nvSpPr>
        <xdr:cNvPr id="371" name="Text Box 34"/>
        <xdr:cNvSpPr txBox="1">
          <a:spLocks noChangeArrowheads="1"/>
        </xdr:cNvSpPr>
      </xdr:nvSpPr>
      <xdr:spPr bwMode="auto">
        <a:xfrm>
          <a:off x="734187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9</xdr:col>
      <xdr:colOff>0</xdr:colOff>
      <xdr:row>53</xdr:row>
      <xdr:rowOff>2540</xdr:rowOff>
    </xdr:from>
    <xdr:to>
      <xdr:col>9</xdr:col>
      <xdr:colOff>19050</xdr:colOff>
      <xdr:row>53</xdr:row>
      <xdr:rowOff>2540</xdr:rowOff>
    </xdr:to>
    <xdr:sp macro="" textlink="">
      <xdr:nvSpPr>
        <xdr:cNvPr id="372" name="Text Box 34"/>
        <xdr:cNvSpPr txBox="1">
          <a:spLocks noChangeArrowheads="1"/>
        </xdr:cNvSpPr>
      </xdr:nvSpPr>
      <xdr:spPr bwMode="auto">
        <a:xfrm>
          <a:off x="1267206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9</xdr:col>
      <xdr:colOff>0</xdr:colOff>
      <xdr:row>53</xdr:row>
      <xdr:rowOff>2540</xdr:rowOff>
    </xdr:from>
    <xdr:to>
      <xdr:col>9</xdr:col>
      <xdr:colOff>19050</xdr:colOff>
      <xdr:row>53</xdr:row>
      <xdr:rowOff>2540</xdr:rowOff>
    </xdr:to>
    <xdr:sp macro="" textlink="">
      <xdr:nvSpPr>
        <xdr:cNvPr id="373" name="Text Box 34"/>
        <xdr:cNvSpPr txBox="1">
          <a:spLocks noChangeArrowheads="1"/>
        </xdr:cNvSpPr>
      </xdr:nvSpPr>
      <xdr:spPr bwMode="auto">
        <a:xfrm>
          <a:off x="1267206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9</xdr:col>
      <xdr:colOff>0</xdr:colOff>
      <xdr:row>53</xdr:row>
      <xdr:rowOff>2540</xdr:rowOff>
    </xdr:from>
    <xdr:to>
      <xdr:col>9</xdr:col>
      <xdr:colOff>19050</xdr:colOff>
      <xdr:row>53</xdr:row>
      <xdr:rowOff>2540</xdr:rowOff>
    </xdr:to>
    <xdr:sp macro="" textlink="">
      <xdr:nvSpPr>
        <xdr:cNvPr id="374" name="Text Box 34"/>
        <xdr:cNvSpPr txBox="1">
          <a:spLocks noChangeArrowheads="1"/>
        </xdr:cNvSpPr>
      </xdr:nvSpPr>
      <xdr:spPr bwMode="auto">
        <a:xfrm>
          <a:off x="1267206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9</xdr:col>
      <xdr:colOff>0</xdr:colOff>
      <xdr:row>53</xdr:row>
      <xdr:rowOff>2540</xdr:rowOff>
    </xdr:from>
    <xdr:to>
      <xdr:col>9</xdr:col>
      <xdr:colOff>19050</xdr:colOff>
      <xdr:row>53</xdr:row>
      <xdr:rowOff>2540</xdr:rowOff>
    </xdr:to>
    <xdr:sp macro="" textlink="">
      <xdr:nvSpPr>
        <xdr:cNvPr id="375" name="Text Box 34"/>
        <xdr:cNvSpPr txBox="1">
          <a:spLocks noChangeArrowheads="1"/>
        </xdr:cNvSpPr>
      </xdr:nvSpPr>
      <xdr:spPr bwMode="auto">
        <a:xfrm>
          <a:off x="1267206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9</xdr:col>
      <xdr:colOff>0</xdr:colOff>
      <xdr:row>53</xdr:row>
      <xdr:rowOff>2540</xdr:rowOff>
    </xdr:from>
    <xdr:to>
      <xdr:col>9</xdr:col>
      <xdr:colOff>19050</xdr:colOff>
      <xdr:row>53</xdr:row>
      <xdr:rowOff>2540</xdr:rowOff>
    </xdr:to>
    <xdr:sp macro="" textlink="">
      <xdr:nvSpPr>
        <xdr:cNvPr id="376" name="Text Box 34"/>
        <xdr:cNvSpPr txBox="1">
          <a:spLocks noChangeArrowheads="1"/>
        </xdr:cNvSpPr>
      </xdr:nvSpPr>
      <xdr:spPr bwMode="auto">
        <a:xfrm>
          <a:off x="1267206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9</xdr:col>
      <xdr:colOff>0</xdr:colOff>
      <xdr:row>53</xdr:row>
      <xdr:rowOff>2540</xdr:rowOff>
    </xdr:from>
    <xdr:to>
      <xdr:col>9</xdr:col>
      <xdr:colOff>19050</xdr:colOff>
      <xdr:row>53</xdr:row>
      <xdr:rowOff>2540</xdr:rowOff>
    </xdr:to>
    <xdr:sp macro="" textlink="">
      <xdr:nvSpPr>
        <xdr:cNvPr id="377" name="Text Box 34"/>
        <xdr:cNvSpPr txBox="1">
          <a:spLocks noChangeArrowheads="1"/>
        </xdr:cNvSpPr>
      </xdr:nvSpPr>
      <xdr:spPr bwMode="auto">
        <a:xfrm>
          <a:off x="1267206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9</xdr:col>
      <xdr:colOff>0</xdr:colOff>
      <xdr:row>53</xdr:row>
      <xdr:rowOff>2540</xdr:rowOff>
    </xdr:from>
    <xdr:to>
      <xdr:col>9</xdr:col>
      <xdr:colOff>19050</xdr:colOff>
      <xdr:row>53</xdr:row>
      <xdr:rowOff>2540</xdr:rowOff>
    </xdr:to>
    <xdr:sp macro="" textlink="">
      <xdr:nvSpPr>
        <xdr:cNvPr id="378" name="Text Box 34"/>
        <xdr:cNvSpPr txBox="1">
          <a:spLocks noChangeArrowheads="1"/>
        </xdr:cNvSpPr>
      </xdr:nvSpPr>
      <xdr:spPr bwMode="auto">
        <a:xfrm>
          <a:off x="1267206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9</xdr:col>
      <xdr:colOff>0</xdr:colOff>
      <xdr:row>53</xdr:row>
      <xdr:rowOff>2540</xdr:rowOff>
    </xdr:from>
    <xdr:to>
      <xdr:col>9</xdr:col>
      <xdr:colOff>19050</xdr:colOff>
      <xdr:row>53</xdr:row>
      <xdr:rowOff>2540</xdr:rowOff>
    </xdr:to>
    <xdr:sp macro="" textlink="">
      <xdr:nvSpPr>
        <xdr:cNvPr id="379" name="Text Box 34"/>
        <xdr:cNvSpPr txBox="1">
          <a:spLocks noChangeArrowheads="1"/>
        </xdr:cNvSpPr>
      </xdr:nvSpPr>
      <xdr:spPr bwMode="auto">
        <a:xfrm>
          <a:off x="12672060" y="88303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56</xdr:row>
      <xdr:rowOff>2540</xdr:rowOff>
    </xdr:from>
    <xdr:to>
      <xdr:col>6</xdr:col>
      <xdr:colOff>19050</xdr:colOff>
      <xdr:row>56</xdr:row>
      <xdr:rowOff>2540</xdr:rowOff>
    </xdr:to>
    <xdr:sp macro="" textlink="">
      <xdr:nvSpPr>
        <xdr:cNvPr id="380" name="Text Box 34"/>
        <xdr:cNvSpPr txBox="1">
          <a:spLocks noChangeArrowheads="1"/>
        </xdr:cNvSpPr>
      </xdr:nvSpPr>
      <xdr:spPr bwMode="auto">
        <a:xfrm>
          <a:off x="10271760" y="935609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56</xdr:row>
      <xdr:rowOff>2540</xdr:rowOff>
    </xdr:from>
    <xdr:to>
      <xdr:col>6</xdr:col>
      <xdr:colOff>19050</xdr:colOff>
      <xdr:row>56</xdr:row>
      <xdr:rowOff>2540</xdr:rowOff>
    </xdr:to>
    <xdr:sp macro="" textlink="">
      <xdr:nvSpPr>
        <xdr:cNvPr id="381" name="Text Box 34"/>
        <xdr:cNvSpPr txBox="1">
          <a:spLocks noChangeArrowheads="1"/>
        </xdr:cNvSpPr>
      </xdr:nvSpPr>
      <xdr:spPr bwMode="auto">
        <a:xfrm>
          <a:off x="10271760" y="935609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56</xdr:row>
      <xdr:rowOff>2540</xdr:rowOff>
    </xdr:from>
    <xdr:to>
      <xdr:col>6</xdr:col>
      <xdr:colOff>19050</xdr:colOff>
      <xdr:row>56</xdr:row>
      <xdr:rowOff>2540</xdr:rowOff>
    </xdr:to>
    <xdr:sp macro="" textlink="">
      <xdr:nvSpPr>
        <xdr:cNvPr id="382" name="Text Box 34"/>
        <xdr:cNvSpPr txBox="1">
          <a:spLocks noChangeArrowheads="1"/>
        </xdr:cNvSpPr>
      </xdr:nvSpPr>
      <xdr:spPr bwMode="auto">
        <a:xfrm>
          <a:off x="10271760" y="935609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56</xdr:row>
      <xdr:rowOff>2540</xdr:rowOff>
    </xdr:from>
    <xdr:to>
      <xdr:col>6</xdr:col>
      <xdr:colOff>19050</xdr:colOff>
      <xdr:row>56</xdr:row>
      <xdr:rowOff>2540</xdr:rowOff>
    </xdr:to>
    <xdr:sp macro="" textlink="">
      <xdr:nvSpPr>
        <xdr:cNvPr id="383" name="Text Box 34"/>
        <xdr:cNvSpPr txBox="1">
          <a:spLocks noChangeArrowheads="1"/>
        </xdr:cNvSpPr>
      </xdr:nvSpPr>
      <xdr:spPr bwMode="auto">
        <a:xfrm>
          <a:off x="10271760" y="935609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56</xdr:row>
      <xdr:rowOff>2540</xdr:rowOff>
    </xdr:from>
    <xdr:to>
      <xdr:col>6</xdr:col>
      <xdr:colOff>19050</xdr:colOff>
      <xdr:row>56</xdr:row>
      <xdr:rowOff>2540</xdr:rowOff>
    </xdr:to>
    <xdr:sp macro="" textlink="">
      <xdr:nvSpPr>
        <xdr:cNvPr id="384" name="Text Box 34"/>
        <xdr:cNvSpPr txBox="1">
          <a:spLocks noChangeArrowheads="1"/>
        </xdr:cNvSpPr>
      </xdr:nvSpPr>
      <xdr:spPr bwMode="auto">
        <a:xfrm>
          <a:off x="10271760" y="935609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56</xdr:row>
      <xdr:rowOff>2540</xdr:rowOff>
    </xdr:from>
    <xdr:to>
      <xdr:col>6</xdr:col>
      <xdr:colOff>19050</xdr:colOff>
      <xdr:row>56</xdr:row>
      <xdr:rowOff>2540</xdr:rowOff>
    </xdr:to>
    <xdr:sp macro="" textlink="">
      <xdr:nvSpPr>
        <xdr:cNvPr id="385" name="Text Box 34"/>
        <xdr:cNvSpPr txBox="1">
          <a:spLocks noChangeArrowheads="1"/>
        </xdr:cNvSpPr>
      </xdr:nvSpPr>
      <xdr:spPr bwMode="auto">
        <a:xfrm>
          <a:off x="10271760" y="935609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56</xdr:row>
      <xdr:rowOff>2540</xdr:rowOff>
    </xdr:from>
    <xdr:to>
      <xdr:col>6</xdr:col>
      <xdr:colOff>19050</xdr:colOff>
      <xdr:row>56</xdr:row>
      <xdr:rowOff>2540</xdr:rowOff>
    </xdr:to>
    <xdr:sp macro="" textlink="">
      <xdr:nvSpPr>
        <xdr:cNvPr id="386" name="Text Box 34"/>
        <xdr:cNvSpPr txBox="1">
          <a:spLocks noChangeArrowheads="1"/>
        </xdr:cNvSpPr>
      </xdr:nvSpPr>
      <xdr:spPr bwMode="auto">
        <a:xfrm>
          <a:off x="10271760" y="935609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56</xdr:row>
      <xdr:rowOff>2540</xdr:rowOff>
    </xdr:from>
    <xdr:to>
      <xdr:col>6</xdr:col>
      <xdr:colOff>19050</xdr:colOff>
      <xdr:row>56</xdr:row>
      <xdr:rowOff>2540</xdr:rowOff>
    </xdr:to>
    <xdr:sp macro="" textlink="">
      <xdr:nvSpPr>
        <xdr:cNvPr id="387" name="Text Box 34"/>
        <xdr:cNvSpPr txBox="1">
          <a:spLocks noChangeArrowheads="1"/>
        </xdr:cNvSpPr>
      </xdr:nvSpPr>
      <xdr:spPr bwMode="auto">
        <a:xfrm>
          <a:off x="10271760" y="935609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52</xdr:row>
      <xdr:rowOff>2540</xdr:rowOff>
    </xdr:from>
    <xdr:to>
      <xdr:col>6</xdr:col>
      <xdr:colOff>19050</xdr:colOff>
      <xdr:row>52</xdr:row>
      <xdr:rowOff>2540</xdr:rowOff>
    </xdr:to>
    <xdr:sp macro="" textlink="">
      <xdr:nvSpPr>
        <xdr:cNvPr id="388" name="Text Box 34"/>
        <xdr:cNvSpPr txBox="1">
          <a:spLocks noChangeArrowheads="1"/>
        </xdr:cNvSpPr>
      </xdr:nvSpPr>
      <xdr:spPr bwMode="auto">
        <a:xfrm>
          <a:off x="1027176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52</xdr:row>
      <xdr:rowOff>2540</xdr:rowOff>
    </xdr:from>
    <xdr:to>
      <xdr:col>6</xdr:col>
      <xdr:colOff>19050</xdr:colOff>
      <xdr:row>52</xdr:row>
      <xdr:rowOff>2540</xdr:rowOff>
    </xdr:to>
    <xdr:sp macro="" textlink="">
      <xdr:nvSpPr>
        <xdr:cNvPr id="389" name="Text Box 34"/>
        <xdr:cNvSpPr txBox="1">
          <a:spLocks noChangeArrowheads="1"/>
        </xdr:cNvSpPr>
      </xdr:nvSpPr>
      <xdr:spPr bwMode="auto">
        <a:xfrm>
          <a:off x="1027176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52</xdr:row>
      <xdr:rowOff>2540</xdr:rowOff>
    </xdr:from>
    <xdr:to>
      <xdr:col>6</xdr:col>
      <xdr:colOff>19050</xdr:colOff>
      <xdr:row>52</xdr:row>
      <xdr:rowOff>2540</xdr:rowOff>
    </xdr:to>
    <xdr:sp macro="" textlink="">
      <xdr:nvSpPr>
        <xdr:cNvPr id="390" name="Text Box 34"/>
        <xdr:cNvSpPr txBox="1">
          <a:spLocks noChangeArrowheads="1"/>
        </xdr:cNvSpPr>
      </xdr:nvSpPr>
      <xdr:spPr bwMode="auto">
        <a:xfrm>
          <a:off x="1027176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52</xdr:row>
      <xdr:rowOff>2540</xdr:rowOff>
    </xdr:from>
    <xdr:to>
      <xdr:col>6</xdr:col>
      <xdr:colOff>19050</xdr:colOff>
      <xdr:row>52</xdr:row>
      <xdr:rowOff>2540</xdr:rowOff>
    </xdr:to>
    <xdr:sp macro="" textlink="">
      <xdr:nvSpPr>
        <xdr:cNvPr id="391" name="Text Box 34"/>
        <xdr:cNvSpPr txBox="1">
          <a:spLocks noChangeArrowheads="1"/>
        </xdr:cNvSpPr>
      </xdr:nvSpPr>
      <xdr:spPr bwMode="auto">
        <a:xfrm>
          <a:off x="1027176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52</xdr:row>
      <xdr:rowOff>2540</xdr:rowOff>
    </xdr:from>
    <xdr:to>
      <xdr:col>6</xdr:col>
      <xdr:colOff>19050</xdr:colOff>
      <xdr:row>52</xdr:row>
      <xdr:rowOff>2540</xdr:rowOff>
    </xdr:to>
    <xdr:sp macro="" textlink="">
      <xdr:nvSpPr>
        <xdr:cNvPr id="392" name="Text Box 34"/>
        <xdr:cNvSpPr txBox="1">
          <a:spLocks noChangeArrowheads="1"/>
        </xdr:cNvSpPr>
      </xdr:nvSpPr>
      <xdr:spPr bwMode="auto">
        <a:xfrm>
          <a:off x="1027176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52</xdr:row>
      <xdr:rowOff>2540</xdr:rowOff>
    </xdr:from>
    <xdr:to>
      <xdr:col>6</xdr:col>
      <xdr:colOff>19050</xdr:colOff>
      <xdr:row>52</xdr:row>
      <xdr:rowOff>2540</xdr:rowOff>
    </xdr:to>
    <xdr:sp macro="" textlink="">
      <xdr:nvSpPr>
        <xdr:cNvPr id="393" name="Text Box 34"/>
        <xdr:cNvSpPr txBox="1">
          <a:spLocks noChangeArrowheads="1"/>
        </xdr:cNvSpPr>
      </xdr:nvSpPr>
      <xdr:spPr bwMode="auto">
        <a:xfrm>
          <a:off x="1027176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52</xdr:row>
      <xdr:rowOff>2540</xdr:rowOff>
    </xdr:from>
    <xdr:to>
      <xdr:col>6</xdr:col>
      <xdr:colOff>19050</xdr:colOff>
      <xdr:row>52</xdr:row>
      <xdr:rowOff>2540</xdr:rowOff>
    </xdr:to>
    <xdr:sp macro="" textlink="">
      <xdr:nvSpPr>
        <xdr:cNvPr id="394" name="Text Box 34"/>
        <xdr:cNvSpPr txBox="1">
          <a:spLocks noChangeArrowheads="1"/>
        </xdr:cNvSpPr>
      </xdr:nvSpPr>
      <xdr:spPr bwMode="auto">
        <a:xfrm>
          <a:off x="1027176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52</xdr:row>
      <xdr:rowOff>2540</xdr:rowOff>
    </xdr:from>
    <xdr:to>
      <xdr:col>6</xdr:col>
      <xdr:colOff>19050</xdr:colOff>
      <xdr:row>52</xdr:row>
      <xdr:rowOff>2540</xdr:rowOff>
    </xdr:to>
    <xdr:sp macro="" textlink="">
      <xdr:nvSpPr>
        <xdr:cNvPr id="395" name="Text Box 34"/>
        <xdr:cNvSpPr txBox="1">
          <a:spLocks noChangeArrowheads="1"/>
        </xdr:cNvSpPr>
      </xdr:nvSpPr>
      <xdr:spPr bwMode="auto">
        <a:xfrm>
          <a:off x="1027176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60</xdr:row>
      <xdr:rowOff>2540</xdr:rowOff>
    </xdr:from>
    <xdr:to>
      <xdr:col>6</xdr:col>
      <xdr:colOff>19050</xdr:colOff>
      <xdr:row>60</xdr:row>
      <xdr:rowOff>2540</xdr:rowOff>
    </xdr:to>
    <xdr:sp macro="" textlink="">
      <xdr:nvSpPr>
        <xdr:cNvPr id="396" name="Text Box 34"/>
        <xdr:cNvSpPr txBox="1">
          <a:spLocks noChangeArrowheads="1"/>
        </xdr:cNvSpPr>
      </xdr:nvSpPr>
      <xdr:spPr bwMode="auto">
        <a:xfrm>
          <a:off x="1027176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60</xdr:row>
      <xdr:rowOff>2540</xdr:rowOff>
    </xdr:from>
    <xdr:to>
      <xdr:col>6</xdr:col>
      <xdr:colOff>19050</xdr:colOff>
      <xdr:row>60</xdr:row>
      <xdr:rowOff>2540</xdr:rowOff>
    </xdr:to>
    <xdr:sp macro="" textlink="">
      <xdr:nvSpPr>
        <xdr:cNvPr id="397" name="Text Box 34"/>
        <xdr:cNvSpPr txBox="1">
          <a:spLocks noChangeArrowheads="1"/>
        </xdr:cNvSpPr>
      </xdr:nvSpPr>
      <xdr:spPr bwMode="auto">
        <a:xfrm>
          <a:off x="1027176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60</xdr:row>
      <xdr:rowOff>2540</xdr:rowOff>
    </xdr:from>
    <xdr:to>
      <xdr:col>6</xdr:col>
      <xdr:colOff>19050</xdr:colOff>
      <xdr:row>60</xdr:row>
      <xdr:rowOff>2540</xdr:rowOff>
    </xdr:to>
    <xdr:sp macro="" textlink="">
      <xdr:nvSpPr>
        <xdr:cNvPr id="398" name="Text Box 34"/>
        <xdr:cNvSpPr txBox="1">
          <a:spLocks noChangeArrowheads="1"/>
        </xdr:cNvSpPr>
      </xdr:nvSpPr>
      <xdr:spPr bwMode="auto">
        <a:xfrm>
          <a:off x="1027176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60</xdr:row>
      <xdr:rowOff>2540</xdr:rowOff>
    </xdr:from>
    <xdr:to>
      <xdr:col>6</xdr:col>
      <xdr:colOff>19050</xdr:colOff>
      <xdr:row>60</xdr:row>
      <xdr:rowOff>2540</xdr:rowOff>
    </xdr:to>
    <xdr:sp macro="" textlink="">
      <xdr:nvSpPr>
        <xdr:cNvPr id="399" name="Text Box 34"/>
        <xdr:cNvSpPr txBox="1">
          <a:spLocks noChangeArrowheads="1"/>
        </xdr:cNvSpPr>
      </xdr:nvSpPr>
      <xdr:spPr bwMode="auto">
        <a:xfrm>
          <a:off x="1027176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60</xdr:row>
      <xdr:rowOff>2540</xdr:rowOff>
    </xdr:from>
    <xdr:to>
      <xdr:col>6</xdr:col>
      <xdr:colOff>19050</xdr:colOff>
      <xdr:row>60</xdr:row>
      <xdr:rowOff>2540</xdr:rowOff>
    </xdr:to>
    <xdr:sp macro="" textlink="">
      <xdr:nvSpPr>
        <xdr:cNvPr id="400" name="Text Box 34"/>
        <xdr:cNvSpPr txBox="1">
          <a:spLocks noChangeArrowheads="1"/>
        </xdr:cNvSpPr>
      </xdr:nvSpPr>
      <xdr:spPr bwMode="auto">
        <a:xfrm>
          <a:off x="1027176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60</xdr:row>
      <xdr:rowOff>2540</xdr:rowOff>
    </xdr:from>
    <xdr:to>
      <xdr:col>6</xdr:col>
      <xdr:colOff>19050</xdr:colOff>
      <xdr:row>60</xdr:row>
      <xdr:rowOff>2540</xdr:rowOff>
    </xdr:to>
    <xdr:sp macro="" textlink="">
      <xdr:nvSpPr>
        <xdr:cNvPr id="401" name="Text Box 34"/>
        <xdr:cNvSpPr txBox="1">
          <a:spLocks noChangeArrowheads="1"/>
        </xdr:cNvSpPr>
      </xdr:nvSpPr>
      <xdr:spPr bwMode="auto">
        <a:xfrm>
          <a:off x="1027176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60</xdr:row>
      <xdr:rowOff>2540</xdr:rowOff>
    </xdr:from>
    <xdr:to>
      <xdr:col>6</xdr:col>
      <xdr:colOff>19050</xdr:colOff>
      <xdr:row>60</xdr:row>
      <xdr:rowOff>2540</xdr:rowOff>
    </xdr:to>
    <xdr:sp macro="" textlink="">
      <xdr:nvSpPr>
        <xdr:cNvPr id="402" name="Text Box 34"/>
        <xdr:cNvSpPr txBox="1">
          <a:spLocks noChangeArrowheads="1"/>
        </xdr:cNvSpPr>
      </xdr:nvSpPr>
      <xdr:spPr bwMode="auto">
        <a:xfrm>
          <a:off x="1027176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60</xdr:row>
      <xdr:rowOff>2540</xdr:rowOff>
    </xdr:from>
    <xdr:to>
      <xdr:col>6</xdr:col>
      <xdr:colOff>19050</xdr:colOff>
      <xdr:row>60</xdr:row>
      <xdr:rowOff>2540</xdr:rowOff>
    </xdr:to>
    <xdr:sp macro="" textlink="">
      <xdr:nvSpPr>
        <xdr:cNvPr id="403" name="Text Box 34"/>
        <xdr:cNvSpPr txBox="1">
          <a:spLocks noChangeArrowheads="1"/>
        </xdr:cNvSpPr>
      </xdr:nvSpPr>
      <xdr:spPr bwMode="auto">
        <a:xfrm>
          <a:off x="1027176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59</xdr:row>
      <xdr:rowOff>2540</xdr:rowOff>
    </xdr:from>
    <xdr:to>
      <xdr:col>7</xdr:col>
      <xdr:colOff>19050</xdr:colOff>
      <xdr:row>59</xdr:row>
      <xdr:rowOff>2540</xdr:rowOff>
    </xdr:to>
    <xdr:sp macro="" textlink="">
      <xdr:nvSpPr>
        <xdr:cNvPr id="404" name="Text Box 34"/>
        <xdr:cNvSpPr txBox="1">
          <a:spLocks noChangeArrowheads="1"/>
        </xdr:cNvSpPr>
      </xdr:nvSpPr>
      <xdr:spPr bwMode="auto">
        <a:xfrm>
          <a:off x="11075670" y="97066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59</xdr:row>
      <xdr:rowOff>2540</xdr:rowOff>
    </xdr:from>
    <xdr:to>
      <xdr:col>7</xdr:col>
      <xdr:colOff>19050</xdr:colOff>
      <xdr:row>59</xdr:row>
      <xdr:rowOff>2540</xdr:rowOff>
    </xdr:to>
    <xdr:sp macro="" textlink="">
      <xdr:nvSpPr>
        <xdr:cNvPr id="405" name="Text Box 34"/>
        <xdr:cNvSpPr txBox="1">
          <a:spLocks noChangeArrowheads="1"/>
        </xdr:cNvSpPr>
      </xdr:nvSpPr>
      <xdr:spPr bwMode="auto">
        <a:xfrm>
          <a:off x="11075670" y="97066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59</xdr:row>
      <xdr:rowOff>2540</xdr:rowOff>
    </xdr:from>
    <xdr:to>
      <xdr:col>7</xdr:col>
      <xdr:colOff>19050</xdr:colOff>
      <xdr:row>59</xdr:row>
      <xdr:rowOff>2540</xdr:rowOff>
    </xdr:to>
    <xdr:sp macro="" textlink="">
      <xdr:nvSpPr>
        <xdr:cNvPr id="406" name="Text Box 34"/>
        <xdr:cNvSpPr txBox="1">
          <a:spLocks noChangeArrowheads="1"/>
        </xdr:cNvSpPr>
      </xdr:nvSpPr>
      <xdr:spPr bwMode="auto">
        <a:xfrm>
          <a:off x="11075670" y="97066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59</xdr:row>
      <xdr:rowOff>2540</xdr:rowOff>
    </xdr:from>
    <xdr:to>
      <xdr:col>7</xdr:col>
      <xdr:colOff>19050</xdr:colOff>
      <xdr:row>59</xdr:row>
      <xdr:rowOff>2540</xdr:rowOff>
    </xdr:to>
    <xdr:sp macro="" textlink="">
      <xdr:nvSpPr>
        <xdr:cNvPr id="407" name="Text Box 34"/>
        <xdr:cNvSpPr txBox="1">
          <a:spLocks noChangeArrowheads="1"/>
        </xdr:cNvSpPr>
      </xdr:nvSpPr>
      <xdr:spPr bwMode="auto">
        <a:xfrm>
          <a:off x="11075670" y="97066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59</xdr:row>
      <xdr:rowOff>2540</xdr:rowOff>
    </xdr:from>
    <xdr:to>
      <xdr:col>7</xdr:col>
      <xdr:colOff>19050</xdr:colOff>
      <xdr:row>59</xdr:row>
      <xdr:rowOff>2540</xdr:rowOff>
    </xdr:to>
    <xdr:sp macro="" textlink="">
      <xdr:nvSpPr>
        <xdr:cNvPr id="408" name="Text Box 34"/>
        <xdr:cNvSpPr txBox="1">
          <a:spLocks noChangeArrowheads="1"/>
        </xdr:cNvSpPr>
      </xdr:nvSpPr>
      <xdr:spPr bwMode="auto">
        <a:xfrm>
          <a:off x="11075670" y="97066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59</xdr:row>
      <xdr:rowOff>2540</xdr:rowOff>
    </xdr:from>
    <xdr:to>
      <xdr:col>7</xdr:col>
      <xdr:colOff>19050</xdr:colOff>
      <xdr:row>59</xdr:row>
      <xdr:rowOff>2540</xdr:rowOff>
    </xdr:to>
    <xdr:sp macro="" textlink="">
      <xdr:nvSpPr>
        <xdr:cNvPr id="409" name="Text Box 34"/>
        <xdr:cNvSpPr txBox="1">
          <a:spLocks noChangeArrowheads="1"/>
        </xdr:cNvSpPr>
      </xdr:nvSpPr>
      <xdr:spPr bwMode="auto">
        <a:xfrm>
          <a:off x="11075670" y="97066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59</xdr:row>
      <xdr:rowOff>2540</xdr:rowOff>
    </xdr:from>
    <xdr:to>
      <xdr:col>7</xdr:col>
      <xdr:colOff>19050</xdr:colOff>
      <xdr:row>59</xdr:row>
      <xdr:rowOff>2540</xdr:rowOff>
    </xdr:to>
    <xdr:sp macro="" textlink="">
      <xdr:nvSpPr>
        <xdr:cNvPr id="410" name="Text Box 34"/>
        <xdr:cNvSpPr txBox="1">
          <a:spLocks noChangeArrowheads="1"/>
        </xdr:cNvSpPr>
      </xdr:nvSpPr>
      <xdr:spPr bwMode="auto">
        <a:xfrm>
          <a:off x="11075670" y="97066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59</xdr:row>
      <xdr:rowOff>2540</xdr:rowOff>
    </xdr:from>
    <xdr:to>
      <xdr:col>7</xdr:col>
      <xdr:colOff>19050</xdr:colOff>
      <xdr:row>59</xdr:row>
      <xdr:rowOff>2540</xdr:rowOff>
    </xdr:to>
    <xdr:sp macro="" textlink="">
      <xdr:nvSpPr>
        <xdr:cNvPr id="411" name="Text Box 34"/>
        <xdr:cNvSpPr txBox="1">
          <a:spLocks noChangeArrowheads="1"/>
        </xdr:cNvSpPr>
      </xdr:nvSpPr>
      <xdr:spPr bwMode="auto">
        <a:xfrm>
          <a:off x="11075670" y="970661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52</xdr:row>
      <xdr:rowOff>2540</xdr:rowOff>
    </xdr:from>
    <xdr:to>
      <xdr:col>4</xdr:col>
      <xdr:colOff>19050</xdr:colOff>
      <xdr:row>52</xdr:row>
      <xdr:rowOff>2540</xdr:rowOff>
    </xdr:to>
    <xdr:sp macro="" textlink="">
      <xdr:nvSpPr>
        <xdr:cNvPr id="412" name="Text Box 34"/>
        <xdr:cNvSpPr txBox="1">
          <a:spLocks noChangeArrowheads="1"/>
        </xdr:cNvSpPr>
      </xdr:nvSpPr>
      <xdr:spPr bwMode="auto">
        <a:xfrm>
          <a:off x="734187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52</xdr:row>
      <xdr:rowOff>2540</xdr:rowOff>
    </xdr:from>
    <xdr:to>
      <xdr:col>4</xdr:col>
      <xdr:colOff>19050</xdr:colOff>
      <xdr:row>52</xdr:row>
      <xdr:rowOff>2540</xdr:rowOff>
    </xdr:to>
    <xdr:sp macro="" textlink="">
      <xdr:nvSpPr>
        <xdr:cNvPr id="413" name="Text Box 34"/>
        <xdr:cNvSpPr txBox="1">
          <a:spLocks noChangeArrowheads="1"/>
        </xdr:cNvSpPr>
      </xdr:nvSpPr>
      <xdr:spPr bwMode="auto">
        <a:xfrm>
          <a:off x="734187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52</xdr:row>
      <xdr:rowOff>2540</xdr:rowOff>
    </xdr:from>
    <xdr:to>
      <xdr:col>4</xdr:col>
      <xdr:colOff>19050</xdr:colOff>
      <xdr:row>52</xdr:row>
      <xdr:rowOff>2540</xdr:rowOff>
    </xdr:to>
    <xdr:sp macro="" textlink="">
      <xdr:nvSpPr>
        <xdr:cNvPr id="414" name="Text Box 34"/>
        <xdr:cNvSpPr txBox="1">
          <a:spLocks noChangeArrowheads="1"/>
        </xdr:cNvSpPr>
      </xdr:nvSpPr>
      <xdr:spPr bwMode="auto">
        <a:xfrm>
          <a:off x="734187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52</xdr:row>
      <xdr:rowOff>2540</xdr:rowOff>
    </xdr:from>
    <xdr:to>
      <xdr:col>4</xdr:col>
      <xdr:colOff>19050</xdr:colOff>
      <xdr:row>52</xdr:row>
      <xdr:rowOff>2540</xdr:rowOff>
    </xdr:to>
    <xdr:sp macro="" textlink="">
      <xdr:nvSpPr>
        <xdr:cNvPr id="415" name="Text Box 34"/>
        <xdr:cNvSpPr txBox="1">
          <a:spLocks noChangeArrowheads="1"/>
        </xdr:cNvSpPr>
      </xdr:nvSpPr>
      <xdr:spPr bwMode="auto">
        <a:xfrm>
          <a:off x="734187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52</xdr:row>
      <xdr:rowOff>2540</xdr:rowOff>
    </xdr:from>
    <xdr:to>
      <xdr:col>4</xdr:col>
      <xdr:colOff>19050</xdr:colOff>
      <xdr:row>52</xdr:row>
      <xdr:rowOff>2540</xdr:rowOff>
    </xdr:to>
    <xdr:sp macro="" textlink="">
      <xdr:nvSpPr>
        <xdr:cNvPr id="416" name="Text Box 34"/>
        <xdr:cNvSpPr txBox="1">
          <a:spLocks noChangeArrowheads="1"/>
        </xdr:cNvSpPr>
      </xdr:nvSpPr>
      <xdr:spPr bwMode="auto">
        <a:xfrm>
          <a:off x="734187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52</xdr:row>
      <xdr:rowOff>2540</xdr:rowOff>
    </xdr:from>
    <xdr:to>
      <xdr:col>4</xdr:col>
      <xdr:colOff>19050</xdr:colOff>
      <xdr:row>52</xdr:row>
      <xdr:rowOff>2540</xdr:rowOff>
    </xdr:to>
    <xdr:sp macro="" textlink="">
      <xdr:nvSpPr>
        <xdr:cNvPr id="417" name="Text Box 34"/>
        <xdr:cNvSpPr txBox="1">
          <a:spLocks noChangeArrowheads="1"/>
        </xdr:cNvSpPr>
      </xdr:nvSpPr>
      <xdr:spPr bwMode="auto">
        <a:xfrm>
          <a:off x="734187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52</xdr:row>
      <xdr:rowOff>2540</xdr:rowOff>
    </xdr:from>
    <xdr:to>
      <xdr:col>4</xdr:col>
      <xdr:colOff>19050</xdr:colOff>
      <xdr:row>52</xdr:row>
      <xdr:rowOff>2540</xdr:rowOff>
    </xdr:to>
    <xdr:sp macro="" textlink="">
      <xdr:nvSpPr>
        <xdr:cNvPr id="418" name="Text Box 34"/>
        <xdr:cNvSpPr txBox="1">
          <a:spLocks noChangeArrowheads="1"/>
        </xdr:cNvSpPr>
      </xdr:nvSpPr>
      <xdr:spPr bwMode="auto">
        <a:xfrm>
          <a:off x="734187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52</xdr:row>
      <xdr:rowOff>2540</xdr:rowOff>
    </xdr:from>
    <xdr:to>
      <xdr:col>4</xdr:col>
      <xdr:colOff>19050</xdr:colOff>
      <xdr:row>52</xdr:row>
      <xdr:rowOff>2540</xdr:rowOff>
    </xdr:to>
    <xdr:sp macro="" textlink="">
      <xdr:nvSpPr>
        <xdr:cNvPr id="419" name="Text Box 34"/>
        <xdr:cNvSpPr txBox="1">
          <a:spLocks noChangeArrowheads="1"/>
        </xdr:cNvSpPr>
      </xdr:nvSpPr>
      <xdr:spPr bwMode="auto">
        <a:xfrm>
          <a:off x="7341870" y="86550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55</xdr:row>
      <xdr:rowOff>2540</xdr:rowOff>
    </xdr:from>
    <xdr:to>
      <xdr:col>4</xdr:col>
      <xdr:colOff>19050</xdr:colOff>
      <xdr:row>55</xdr:row>
      <xdr:rowOff>2540</xdr:rowOff>
    </xdr:to>
    <xdr:sp macro="" textlink="">
      <xdr:nvSpPr>
        <xdr:cNvPr id="420" name="Text Box 34"/>
        <xdr:cNvSpPr txBox="1">
          <a:spLocks noChangeArrowheads="1"/>
        </xdr:cNvSpPr>
      </xdr:nvSpPr>
      <xdr:spPr bwMode="auto">
        <a:xfrm>
          <a:off x="734187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55</xdr:row>
      <xdr:rowOff>2540</xdr:rowOff>
    </xdr:from>
    <xdr:to>
      <xdr:col>4</xdr:col>
      <xdr:colOff>19050</xdr:colOff>
      <xdr:row>55</xdr:row>
      <xdr:rowOff>2540</xdr:rowOff>
    </xdr:to>
    <xdr:sp macro="" textlink="">
      <xdr:nvSpPr>
        <xdr:cNvPr id="421" name="Text Box 34"/>
        <xdr:cNvSpPr txBox="1">
          <a:spLocks noChangeArrowheads="1"/>
        </xdr:cNvSpPr>
      </xdr:nvSpPr>
      <xdr:spPr bwMode="auto">
        <a:xfrm>
          <a:off x="734187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55</xdr:row>
      <xdr:rowOff>2540</xdr:rowOff>
    </xdr:from>
    <xdr:to>
      <xdr:col>4</xdr:col>
      <xdr:colOff>19050</xdr:colOff>
      <xdr:row>55</xdr:row>
      <xdr:rowOff>2540</xdr:rowOff>
    </xdr:to>
    <xdr:sp macro="" textlink="">
      <xdr:nvSpPr>
        <xdr:cNvPr id="422" name="Text Box 34"/>
        <xdr:cNvSpPr txBox="1">
          <a:spLocks noChangeArrowheads="1"/>
        </xdr:cNvSpPr>
      </xdr:nvSpPr>
      <xdr:spPr bwMode="auto">
        <a:xfrm>
          <a:off x="734187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55</xdr:row>
      <xdr:rowOff>2540</xdr:rowOff>
    </xdr:from>
    <xdr:to>
      <xdr:col>4</xdr:col>
      <xdr:colOff>19050</xdr:colOff>
      <xdr:row>55</xdr:row>
      <xdr:rowOff>2540</xdr:rowOff>
    </xdr:to>
    <xdr:sp macro="" textlink="">
      <xdr:nvSpPr>
        <xdr:cNvPr id="423" name="Text Box 34"/>
        <xdr:cNvSpPr txBox="1">
          <a:spLocks noChangeArrowheads="1"/>
        </xdr:cNvSpPr>
      </xdr:nvSpPr>
      <xdr:spPr bwMode="auto">
        <a:xfrm>
          <a:off x="734187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55</xdr:row>
      <xdr:rowOff>2540</xdr:rowOff>
    </xdr:from>
    <xdr:to>
      <xdr:col>4</xdr:col>
      <xdr:colOff>19050</xdr:colOff>
      <xdr:row>55</xdr:row>
      <xdr:rowOff>2540</xdr:rowOff>
    </xdr:to>
    <xdr:sp macro="" textlink="">
      <xdr:nvSpPr>
        <xdr:cNvPr id="424" name="Text Box 34"/>
        <xdr:cNvSpPr txBox="1">
          <a:spLocks noChangeArrowheads="1"/>
        </xdr:cNvSpPr>
      </xdr:nvSpPr>
      <xdr:spPr bwMode="auto">
        <a:xfrm>
          <a:off x="734187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55</xdr:row>
      <xdr:rowOff>2540</xdr:rowOff>
    </xdr:from>
    <xdr:to>
      <xdr:col>4</xdr:col>
      <xdr:colOff>19050</xdr:colOff>
      <xdr:row>55</xdr:row>
      <xdr:rowOff>2540</xdr:rowOff>
    </xdr:to>
    <xdr:sp macro="" textlink="">
      <xdr:nvSpPr>
        <xdr:cNvPr id="425" name="Text Box 34"/>
        <xdr:cNvSpPr txBox="1">
          <a:spLocks noChangeArrowheads="1"/>
        </xdr:cNvSpPr>
      </xdr:nvSpPr>
      <xdr:spPr bwMode="auto">
        <a:xfrm>
          <a:off x="734187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55</xdr:row>
      <xdr:rowOff>2540</xdr:rowOff>
    </xdr:from>
    <xdr:to>
      <xdr:col>4</xdr:col>
      <xdr:colOff>19050</xdr:colOff>
      <xdr:row>55</xdr:row>
      <xdr:rowOff>2540</xdr:rowOff>
    </xdr:to>
    <xdr:sp macro="" textlink="">
      <xdr:nvSpPr>
        <xdr:cNvPr id="426" name="Text Box 34"/>
        <xdr:cNvSpPr txBox="1">
          <a:spLocks noChangeArrowheads="1"/>
        </xdr:cNvSpPr>
      </xdr:nvSpPr>
      <xdr:spPr bwMode="auto">
        <a:xfrm>
          <a:off x="734187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55</xdr:row>
      <xdr:rowOff>2540</xdr:rowOff>
    </xdr:from>
    <xdr:to>
      <xdr:col>4</xdr:col>
      <xdr:colOff>19050</xdr:colOff>
      <xdr:row>55</xdr:row>
      <xdr:rowOff>2540</xdr:rowOff>
    </xdr:to>
    <xdr:sp macro="" textlink="">
      <xdr:nvSpPr>
        <xdr:cNvPr id="427" name="Text Box 34"/>
        <xdr:cNvSpPr txBox="1">
          <a:spLocks noChangeArrowheads="1"/>
        </xdr:cNvSpPr>
      </xdr:nvSpPr>
      <xdr:spPr bwMode="auto">
        <a:xfrm>
          <a:off x="734187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58</xdr:row>
      <xdr:rowOff>2540</xdr:rowOff>
    </xdr:from>
    <xdr:to>
      <xdr:col>4</xdr:col>
      <xdr:colOff>19050</xdr:colOff>
      <xdr:row>58</xdr:row>
      <xdr:rowOff>2540</xdr:rowOff>
    </xdr:to>
    <xdr:sp macro="" textlink="">
      <xdr:nvSpPr>
        <xdr:cNvPr id="428" name="Text Box 34"/>
        <xdr:cNvSpPr txBox="1">
          <a:spLocks noChangeArrowheads="1"/>
        </xdr:cNvSpPr>
      </xdr:nvSpPr>
      <xdr:spPr bwMode="auto">
        <a:xfrm>
          <a:off x="73418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58</xdr:row>
      <xdr:rowOff>2540</xdr:rowOff>
    </xdr:from>
    <xdr:to>
      <xdr:col>4</xdr:col>
      <xdr:colOff>19050</xdr:colOff>
      <xdr:row>58</xdr:row>
      <xdr:rowOff>2540</xdr:rowOff>
    </xdr:to>
    <xdr:sp macro="" textlink="">
      <xdr:nvSpPr>
        <xdr:cNvPr id="429" name="Text Box 34"/>
        <xdr:cNvSpPr txBox="1">
          <a:spLocks noChangeArrowheads="1"/>
        </xdr:cNvSpPr>
      </xdr:nvSpPr>
      <xdr:spPr bwMode="auto">
        <a:xfrm>
          <a:off x="73418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58</xdr:row>
      <xdr:rowOff>2540</xdr:rowOff>
    </xdr:from>
    <xdr:to>
      <xdr:col>4</xdr:col>
      <xdr:colOff>19050</xdr:colOff>
      <xdr:row>58</xdr:row>
      <xdr:rowOff>2540</xdr:rowOff>
    </xdr:to>
    <xdr:sp macro="" textlink="">
      <xdr:nvSpPr>
        <xdr:cNvPr id="430" name="Text Box 34"/>
        <xdr:cNvSpPr txBox="1">
          <a:spLocks noChangeArrowheads="1"/>
        </xdr:cNvSpPr>
      </xdr:nvSpPr>
      <xdr:spPr bwMode="auto">
        <a:xfrm>
          <a:off x="73418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58</xdr:row>
      <xdr:rowOff>2540</xdr:rowOff>
    </xdr:from>
    <xdr:to>
      <xdr:col>4</xdr:col>
      <xdr:colOff>19050</xdr:colOff>
      <xdr:row>58</xdr:row>
      <xdr:rowOff>2540</xdr:rowOff>
    </xdr:to>
    <xdr:sp macro="" textlink="">
      <xdr:nvSpPr>
        <xdr:cNvPr id="431" name="Text Box 34"/>
        <xdr:cNvSpPr txBox="1">
          <a:spLocks noChangeArrowheads="1"/>
        </xdr:cNvSpPr>
      </xdr:nvSpPr>
      <xdr:spPr bwMode="auto">
        <a:xfrm>
          <a:off x="73418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58</xdr:row>
      <xdr:rowOff>2540</xdr:rowOff>
    </xdr:from>
    <xdr:to>
      <xdr:col>4</xdr:col>
      <xdr:colOff>19050</xdr:colOff>
      <xdr:row>58</xdr:row>
      <xdr:rowOff>2540</xdr:rowOff>
    </xdr:to>
    <xdr:sp macro="" textlink="">
      <xdr:nvSpPr>
        <xdr:cNvPr id="432" name="Text Box 34"/>
        <xdr:cNvSpPr txBox="1">
          <a:spLocks noChangeArrowheads="1"/>
        </xdr:cNvSpPr>
      </xdr:nvSpPr>
      <xdr:spPr bwMode="auto">
        <a:xfrm>
          <a:off x="73418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58</xdr:row>
      <xdr:rowOff>2540</xdr:rowOff>
    </xdr:from>
    <xdr:to>
      <xdr:col>4</xdr:col>
      <xdr:colOff>19050</xdr:colOff>
      <xdr:row>58</xdr:row>
      <xdr:rowOff>2540</xdr:rowOff>
    </xdr:to>
    <xdr:sp macro="" textlink="">
      <xdr:nvSpPr>
        <xdr:cNvPr id="433" name="Text Box 34"/>
        <xdr:cNvSpPr txBox="1">
          <a:spLocks noChangeArrowheads="1"/>
        </xdr:cNvSpPr>
      </xdr:nvSpPr>
      <xdr:spPr bwMode="auto">
        <a:xfrm>
          <a:off x="73418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58</xdr:row>
      <xdr:rowOff>2540</xdr:rowOff>
    </xdr:from>
    <xdr:to>
      <xdr:col>4</xdr:col>
      <xdr:colOff>19050</xdr:colOff>
      <xdr:row>58</xdr:row>
      <xdr:rowOff>2540</xdr:rowOff>
    </xdr:to>
    <xdr:sp macro="" textlink="">
      <xdr:nvSpPr>
        <xdr:cNvPr id="434" name="Text Box 34"/>
        <xdr:cNvSpPr txBox="1">
          <a:spLocks noChangeArrowheads="1"/>
        </xdr:cNvSpPr>
      </xdr:nvSpPr>
      <xdr:spPr bwMode="auto">
        <a:xfrm>
          <a:off x="73418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58</xdr:row>
      <xdr:rowOff>2540</xdr:rowOff>
    </xdr:from>
    <xdr:to>
      <xdr:col>4</xdr:col>
      <xdr:colOff>19050</xdr:colOff>
      <xdr:row>58</xdr:row>
      <xdr:rowOff>2540</xdr:rowOff>
    </xdr:to>
    <xdr:sp macro="" textlink="">
      <xdr:nvSpPr>
        <xdr:cNvPr id="435" name="Text Box 34"/>
        <xdr:cNvSpPr txBox="1">
          <a:spLocks noChangeArrowheads="1"/>
        </xdr:cNvSpPr>
      </xdr:nvSpPr>
      <xdr:spPr bwMode="auto">
        <a:xfrm>
          <a:off x="73418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55</xdr:row>
      <xdr:rowOff>2540</xdr:rowOff>
    </xdr:from>
    <xdr:to>
      <xdr:col>6</xdr:col>
      <xdr:colOff>19050</xdr:colOff>
      <xdr:row>55</xdr:row>
      <xdr:rowOff>2540</xdr:rowOff>
    </xdr:to>
    <xdr:sp macro="" textlink="">
      <xdr:nvSpPr>
        <xdr:cNvPr id="436" name="Text Box 34"/>
        <xdr:cNvSpPr txBox="1">
          <a:spLocks noChangeArrowheads="1"/>
        </xdr:cNvSpPr>
      </xdr:nvSpPr>
      <xdr:spPr bwMode="auto">
        <a:xfrm>
          <a:off x="1027176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55</xdr:row>
      <xdr:rowOff>2540</xdr:rowOff>
    </xdr:from>
    <xdr:to>
      <xdr:col>6</xdr:col>
      <xdr:colOff>19050</xdr:colOff>
      <xdr:row>55</xdr:row>
      <xdr:rowOff>2540</xdr:rowOff>
    </xdr:to>
    <xdr:sp macro="" textlink="">
      <xdr:nvSpPr>
        <xdr:cNvPr id="437" name="Text Box 34"/>
        <xdr:cNvSpPr txBox="1">
          <a:spLocks noChangeArrowheads="1"/>
        </xdr:cNvSpPr>
      </xdr:nvSpPr>
      <xdr:spPr bwMode="auto">
        <a:xfrm>
          <a:off x="1027176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55</xdr:row>
      <xdr:rowOff>2540</xdr:rowOff>
    </xdr:from>
    <xdr:to>
      <xdr:col>6</xdr:col>
      <xdr:colOff>19050</xdr:colOff>
      <xdr:row>55</xdr:row>
      <xdr:rowOff>2540</xdr:rowOff>
    </xdr:to>
    <xdr:sp macro="" textlink="">
      <xdr:nvSpPr>
        <xdr:cNvPr id="438" name="Text Box 34"/>
        <xdr:cNvSpPr txBox="1">
          <a:spLocks noChangeArrowheads="1"/>
        </xdr:cNvSpPr>
      </xdr:nvSpPr>
      <xdr:spPr bwMode="auto">
        <a:xfrm>
          <a:off x="1027176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55</xdr:row>
      <xdr:rowOff>2540</xdr:rowOff>
    </xdr:from>
    <xdr:to>
      <xdr:col>6</xdr:col>
      <xdr:colOff>19050</xdr:colOff>
      <xdr:row>55</xdr:row>
      <xdr:rowOff>2540</xdr:rowOff>
    </xdr:to>
    <xdr:sp macro="" textlink="">
      <xdr:nvSpPr>
        <xdr:cNvPr id="439" name="Text Box 34"/>
        <xdr:cNvSpPr txBox="1">
          <a:spLocks noChangeArrowheads="1"/>
        </xdr:cNvSpPr>
      </xdr:nvSpPr>
      <xdr:spPr bwMode="auto">
        <a:xfrm>
          <a:off x="1027176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55</xdr:row>
      <xdr:rowOff>2540</xdr:rowOff>
    </xdr:from>
    <xdr:to>
      <xdr:col>6</xdr:col>
      <xdr:colOff>19050</xdr:colOff>
      <xdr:row>55</xdr:row>
      <xdr:rowOff>2540</xdr:rowOff>
    </xdr:to>
    <xdr:sp macro="" textlink="">
      <xdr:nvSpPr>
        <xdr:cNvPr id="440" name="Text Box 34"/>
        <xdr:cNvSpPr txBox="1">
          <a:spLocks noChangeArrowheads="1"/>
        </xdr:cNvSpPr>
      </xdr:nvSpPr>
      <xdr:spPr bwMode="auto">
        <a:xfrm>
          <a:off x="1027176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55</xdr:row>
      <xdr:rowOff>2540</xdr:rowOff>
    </xdr:from>
    <xdr:to>
      <xdr:col>6</xdr:col>
      <xdr:colOff>19050</xdr:colOff>
      <xdr:row>55</xdr:row>
      <xdr:rowOff>2540</xdr:rowOff>
    </xdr:to>
    <xdr:sp macro="" textlink="">
      <xdr:nvSpPr>
        <xdr:cNvPr id="441" name="Text Box 34"/>
        <xdr:cNvSpPr txBox="1">
          <a:spLocks noChangeArrowheads="1"/>
        </xdr:cNvSpPr>
      </xdr:nvSpPr>
      <xdr:spPr bwMode="auto">
        <a:xfrm>
          <a:off x="1027176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55</xdr:row>
      <xdr:rowOff>2540</xdr:rowOff>
    </xdr:from>
    <xdr:to>
      <xdr:col>6</xdr:col>
      <xdr:colOff>19050</xdr:colOff>
      <xdr:row>55</xdr:row>
      <xdr:rowOff>2540</xdr:rowOff>
    </xdr:to>
    <xdr:sp macro="" textlink="">
      <xdr:nvSpPr>
        <xdr:cNvPr id="442" name="Text Box 34"/>
        <xdr:cNvSpPr txBox="1">
          <a:spLocks noChangeArrowheads="1"/>
        </xdr:cNvSpPr>
      </xdr:nvSpPr>
      <xdr:spPr bwMode="auto">
        <a:xfrm>
          <a:off x="1027176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6</xdr:col>
      <xdr:colOff>0</xdr:colOff>
      <xdr:row>55</xdr:row>
      <xdr:rowOff>2540</xdr:rowOff>
    </xdr:from>
    <xdr:to>
      <xdr:col>6</xdr:col>
      <xdr:colOff>19050</xdr:colOff>
      <xdr:row>55</xdr:row>
      <xdr:rowOff>2540</xdr:rowOff>
    </xdr:to>
    <xdr:sp macro="" textlink="">
      <xdr:nvSpPr>
        <xdr:cNvPr id="443" name="Text Box 34"/>
        <xdr:cNvSpPr txBox="1">
          <a:spLocks noChangeArrowheads="1"/>
        </xdr:cNvSpPr>
      </xdr:nvSpPr>
      <xdr:spPr bwMode="auto">
        <a:xfrm>
          <a:off x="10271760" y="91808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58</xdr:row>
      <xdr:rowOff>2540</xdr:rowOff>
    </xdr:from>
    <xdr:to>
      <xdr:col>7</xdr:col>
      <xdr:colOff>19050</xdr:colOff>
      <xdr:row>58</xdr:row>
      <xdr:rowOff>2540</xdr:rowOff>
    </xdr:to>
    <xdr:sp macro="" textlink="">
      <xdr:nvSpPr>
        <xdr:cNvPr id="444" name="Text Box 34"/>
        <xdr:cNvSpPr txBox="1">
          <a:spLocks noChangeArrowheads="1"/>
        </xdr:cNvSpPr>
      </xdr:nvSpPr>
      <xdr:spPr bwMode="auto">
        <a:xfrm>
          <a:off x="110756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58</xdr:row>
      <xdr:rowOff>2540</xdr:rowOff>
    </xdr:from>
    <xdr:to>
      <xdr:col>7</xdr:col>
      <xdr:colOff>19050</xdr:colOff>
      <xdr:row>58</xdr:row>
      <xdr:rowOff>2540</xdr:rowOff>
    </xdr:to>
    <xdr:sp macro="" textlink="">
      <xdr:nvSpPr>
        <xdr:cNvPr id="445" name="Text Box 34"/>
        <xdr:cNvSpPr txBox="1">
          <a:spLocks noChangeArrowheads="1"/>
        </xdr:cNvSpPr>
      </xdr:nvSpPr>
      <xdr:spPr bwMode="auto">
        <a:xfrm>
          <a:off x="110756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58</xdr:row>
      <xdr:rowOff>2540</xdr:rowOff>
    </xdr:from>
    <xdr:to>
      <xdr:col>7</xdr:col>
      <xdr:colOff>19050</xdr:colOff>
      <xdr:row>58</xdr:row>
      <xdr:rowOff>2540</xdr:rowOff>
    </xdr:to>
    <xdr:sp macro="" textlink="">
      <xdr:nvSpPr>
        <xdr:cNvPr id="446" name="Text Box 34"/>
        <xdr:cNvSpPr txBox="1">
          <a:spLocks noChangeArrowheads="1"/>
        </xdr:cNvSpPr>
      </xdr:nvSpPr>
      <xdr:spPr bwMode="auto">
        <a:xfrm>
          <a:off x="110756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58</xdr:row>
      <xdr:rowOff>2540</xdr:rowOff>
    </xdr:from>
    <xdr:to>
      <xdr:col>7</xdr:col>
      <xdr:colOff>19050</xdr:colOff>
      <xdr:row>58</xdr:row>
      <xdr:rowOff>2540</xdr:rowOff>
    </xdr:to>
    <xdr:sp macro="" textlink="">
      <xdr:nvSpPr>
        <xdr:cNvPr id="447" name="Text Box 34"/>
        <xdr:cNvSpPr txBox="1">
          <a:spLocks noChangeArrowheads="1"/>
        </xdr:cNvSpPr>
      </xdr:nvSpPr>
      <xdr:spPr bwMode="auto">
        <a:xfrm>
          <a:off x="110756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58</xdr:row>
      <xdr:rowOff>2540</xdr:rowOff>
    </xdr:from>
    <xdr:to>
      <xdr:col>7</xdr:col>
      <xdr:colOff>19050</xdr:colOff>
      <xdr:row>58</xdr:row>
      <xdr:rowOff>2540</xdr:rowOff>
    </xdr:to>
    <xdr:sp macro="" textlink="">
      <xdr:nvSpPr>
        <xdr:cNvPr id="448" name="Text Box 34"/>
        <xdr:cNvSpPr txBox="1">
          <a:spLocks noChangeArrowheads="1"/>
        </xdr:cNvSpPr>
      </xdr:nvSpPr>
      <xdr:spPr bwMode="auto">
        <a:xfrm>
          <a:off x="110756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58</xdr:row>
      <xdr:rowOff>2540</xdr:rowOff>
    </xdr:from>
    <xdr:to>
      <xdr:col>7</xdr:col>
      <xdr:colOff>19050</xdr:colOff>
      <xdr:row>58</xdr:row>
      <xdr:rowOff>2540</xdr:rowOff>
    </xdr:to>
    <xdr:sp macro="" textlink="">
      <xdr:nvSpPr>
        <xdr:cNvPr id="449" name="Text Box 34"/>
        <xdr:cNvSpPr txBox="1">
          <a:spLocks noChangeArrowheads="1"/>
        </xdr:cNvSpPr>
      </xdr:nvSpPr>
      <xdr:spPr bwMode="auto">
        <a:xfrm>
          <a:off x="110756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58</xdr:row>
      <xdr:rowOff>2540</xdr:rowOff>
    </xdr:from>
    <xdr:to>
      <xdr:col>7</xdr:col>
      <xdr:colOff>19050</xdr:colOff>
      <xdr:row>58</xdr:row>
      <xdr:rowOff>2540</xdr:rowOff>
    </xdr:to>
    <xdr:sp macro="" textlink="">
      <xdr:nvSpPr>
        <xdr:cNvPr id="450" name="Text Box 34"/>
        <xdr:cNvSpPr txBox="1">
          <a:spLocks noChangeArrowheads="1"/>
        </xdr:cNvSpPr>
      </xdr:nvSpPr>
      <xdr:spPr bwMode="auto">
        <a:xfrm>
          <a:off x="110756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58</xdr:row>
      <xdr:rowOff>2540</xdr:rowOff>
    </xdr:from>
    <xdr:to>
      <xdr:col>7</xdr:col>
      <xdr:colOff>19050</xdr:colOff>
      <xdr:row>58</xdr:row>
      <xdr:rowOff>2540</xdr:rowOff>
    </xdr:to>
    <xdr:sp macro="" textlink="">
      <xdr:nvSpPr>
        <xdr:cNvPr id="451" name="Text Box 34"/>
        <xdr:cNvSpPr txBox="1">
          <a:spLocks noChangeArrowheads="1"/>
        </xdr:cNvSpPr>
      </xdr:nvSpPr>
      <xdr:spPr bwMode="auto">
        <a:xfrm>
          <a:off x="11075670" y="9531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49</xdr:row>
      <xdr:rowOff>2540</xdr:rowOff>
    </xdr:from>
    <xdr:to>
      <xdr:col>7</xdr:col>
      <xdr:colOff>19050</xdr:colOff>
      <xdr:row>49</xdr:row>
      <xdr:rowOff>2540</xdr:rowOff>
    </xdr:to>
    <xdr:sp macro="" textlink="">
      <xdr:nvSpPr>
        <xdr:cNvPr id="452" name="Text Box 34"/>
        <xdr:cNvSpPr txBox="1">
          <a:spLocks noChangeArrowheads="1"/>
        </xdr:cNvSpPr>
      </xdr:nvSpPr>
      <xdr:spPr bwMode="auto">
        <a:xfrm>
          <a:off x="110756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49</xdr:row>
      <xdr:rowOff>2540</xdr:rowOff>
    </xdr:from>
    <xdr:to>
      <xdr:col>7</xdr:col>
      <xdr:colOff>19050</xdr:colOff>
      <xdr:row>49</xdr:row>
      <xdr:rowOff>2540</xdr:rowOff>
    </xdr:to>
    <xdr:sp macro="" textlink="">
      <xdr:nvSpPr>
        <xdr:cNvPr id="453" name="Text Box 34"/>
        <xdr:cNvSpPr txBox="1">
          <a:spLocks noChangeArrowheads="1"/>
        </xdr:cNvSpPr>
      </xdr:nvSpPr>
      <xdr:spPr bwMode="auto">
        <a:xfrm>
          <a:off x="110756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49</xdr:row>
      <xdr:rowOff>2540</xdr:rowOff>
    </xdr:from>
    <xdr:to>
      <xdr:col>7</xdr:col>
      <xdr:colOff>19050</xdr:colOff>
      <xdr:row>49</xdr:row>
      <xdr:rowOff>2540</xdr:rowOff>
    </xdr:to>
    <xdr:sp macro="" textlink="">
      <xdr:nvSpPr>
        <xdr:cNvPr id="454" name="Text Box 34"/>
        <xdr:cNvSpPr txBox="1">
          <a:spLocks noChangeArrowheads="1"/>
        </xdr:cNvSpPr>
      </xdr:nvSpPr>
      <xdr:spPr bwMode="auto">
        <a:xfrm>
          <a:off x="110756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49</xdr:row>
      <xdr:rowOff>2540</xdr:rowOff>
    </xdr:from>
    <xdr:to>
      <xdr:col>7</xdr:col>
      <xdr:colOff>19050</xdr:colOff>
      <xdr:row>49</xdr:row>
      <xdr:rowOff>2540</xdr:rowOff>
    </xdr:to>
    <xdr:sp macro="" textlink="">
      <xdr:nvSpPr>
        <xdr:cNvPr id="455" name="Text Box 34"/>
        <xdr:cNvSpPr txBox="1">
          <a:spLocks noChangeArrowheads="1"/>
        </xdr:cNvSpPr>
      </xdr:nvSpPr>
      <xdr:spPr bwMode="auto">
        <a:xfrm>
          <a:off x="110756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49</xdr:row>
      <xdr:rowOff>2540</xdr:rowOff>
    </xdr:from>
    <xdr:to>
      <xdr:col>7</xdr:col>
      <xdr:colOff>19050</xdr:colOff>
      <xdr:row>49</xdr:row>
      <xdr:rowOff>2540</xdr:rowOff>
    </xdr:to>
    <xdr:sp macro="" textlink="">
      <xdr:nvSpPr>
        <xdr:cNvPr id="456" name="Text Box 34"/>
        <xdr:cNvSpPr txBox="1">
          <a:spLocks noChangeArrowheads="1"/>
        </xdr:cNvSpPr>
      </xdr:nvSpPr>
      <xdr:spPr bwMode="auto">
        <a:xfrm>
          <a:off x="110756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49</xdr:row>
      <xdr:rowOff>2540</xdr:rowOff>
    </xdr:from>
    <xdr:to>
      <xdr:col>7</xdr:col>
      <xdr:colOff>19050</xdr:colOff>
      <xdr:row>49</xdr:row>
      <xdr:rowOff>2540</xdr:rowOff>
    </xdr:to>
    <xdr:sp macro="" textlink="">
      <xdr:nvSpPr>
        <xdr:cNvPr id="457" name="Text Box 34"/>
        <xdr:cNvSpPr txBox="1">
          <a:spLocks noChangeArrowheads="1"/>
        </xdr:cNvSpPr>
      </xdr:nvSpPr>
      <xdr:spPr bwMode="auto">
        <a:xfrm>
          <a:off x="110756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49</xdr:row>
      <xdr:rowOff>2540</xdr:rowOff>
    </xdr:from>
    <xdr:to>
      <xdr:col>7</xdr:col>
      <xdr:colOff>19050</xdr:colOff>
      <xdr:row>49</xdr:row>
      <xdr:rowOff>2540</xdr:rowOff>
    </xdr:to>
    <xdr:sp macro="" textlink="">
      <xdr:nvSpPr>
        <xdr:cNvPr id="458" name="Text Box 34"/>
        <xdr:cNvSpPr txBox="1">
          <a:spLocks noChangeArrowheads="1"/>
        </xdr:cNvSpPr>
      </xdr:nvSpPr>
      <xdr:spPr bwMode="auto">
        <a:xfrm>
          <a:off x="110756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7</xdr:col>
      <xdr:colOff>0</xdr:colOff>
      <xdr:row>49</xdr:row>
      <xdr:rowOff>2540</xdr:rowOff>
    </xdr:from>
    <xdr:to>
      <xdr:col>7</xdr:col>
      <xdr:colOff>19050</xdr:colOff>
      <xdr:row>49</xdr:row>
      <xdr:rowOff>2540</xdr:rowOff>
    </xdr:to>
    <xdr:sp macro="" textlink="">
      <xdr:nvSpPr>
        <xdr:cNvPr id="459" name="Text Box 34"/>
        <xdr:cNvSpPr txBox="1">
          <a:spLocks noChangeArrowheads="1"/>
        </xdr:cNvSpPr>
      </xdr:nvSpPr>
      <xdr:spPr bwMode="auto">
        <a:xfrm>
          <a:off x="11075670" y="796163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60</xdr:row>
      <xdr:rowOff>2540</xdr:rowOff>
    </xdr:from>
    <xdr:to>
      <xdr:col>4</xdr:col>
      <xdr:colOff>19050</xdr:colOff>
      <xdr:row>60</xdr:row>
      <xdr:rowOff>2540</xdr:rowOff>
    </xdr:to>
    <xdr:sp macro="" textlink="">
      <xdr:nvSpPr>
        <xdr:cNvPr id="460" name="Text Box 34"/>
        <xdr:cNvSpPr txBox="1">
          <a:spLocks noChangeArrowheads="1"/>
        </xdr:cNvSpPr>
      </xdr:nvSpPr>
      <xdr:spPr bwMode="auto">
        <a:xfrm>
          <a:off x="734187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60</xdr:row>
      <xdr:rowOff>2540</xdr:rowOff>
    </xdr:from>
    <xdr:to>
      <xdr:col>4</xdr:col>
      <xdr:colOff>19050</xdr:colOff>
      <xdr:row>60</xdr:row>
      <xdr:rowOff>2540</xdr:rowOff>
    </xdr:to>
    <xdr:sp macro="" textlink="">
      <xdr:nvSpPr>
        <xdr:cNvPr id="461" name="Text Box 34"/>
        <xdr:cNvSpPr txBox="1">
          <a:spLocks noChangeArrowheads="1"/>
        </xdr:cNvSpPr>
      </xdr:nvSpPr>
      <xdr:spPr bwMode="auto">
        <a:xfrm>
          <a:off x="734187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60</xdr:row>
      <xdr:rowOff>2540</xdr:rowOff>
    </xdr:from>
    <xdr:to>
      <xdr:col>4</xdr:col>
      <xdr:colOff>19050</xdr:colOff>
      <xdr:row>60</xdr:row>
      <xdr:rowOff>2540</xdr:rowOff>
    </xdr:to>
    <xdr:sp macro="" textlink="">
      <xdr:nvSpPr>
        <xdr:cNvPr id="462" name="Text Box 34"/>
        <xdr:cNvSpPr txBox="1">
          <a:spLocks noChangeArrowheads="1"/>
        </xdr:cNvSpPr>
      </xdr:nvSpPr>
      <xdr:spPr bwMode="auto">
        <a:xfrm>
          <a:off x="734187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60</xdr:row>
      <xdr:rowOff>2540</xdr:rowOff>
    </xdr:from>
    <xdr:to>
      <xdr:col>4</xdr:col>
      <xdr:colOff>19050</xdr:colOff>
      <xdr:row>60</xdr:row>
      <xdr:rowOff>2540</xdr:rowOff>
    </xdr:to>
    <xdr:sp macro="" textlink="">
      <xdr:nvSpPr>
        <xdr:cNvPr id="463" name="Text Box 34"/>
        <xdr:cNvSpPr txBox="1">
          <a:spLocks noChangeArrowheads="1"/>
        </xdr:cNvSpPr>
      </xdr:nvSpPr>
      <xdr:spPr bwMode="auto">
        <a:xfrm>
          <a:off x="734187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60</xdr:row>
      <xdr:rowOff>2540</xdr:rowOff>
    </xdr:from>
    <xdr:to>
      <xdr:col>4</xdr:col>
      <xdr:colOff>19050</xdr:colOff>
      <xdr:row>60</xdr:row>
      <xdr:rowOff>2540</xdr:rowOff>
    </xdr:to>
    <xdr:sp macro="" textlink="">
      <xdr:nvSpPr>
        <xdr:cNvPr id="464" name="Text Box 34"/>
        <xdr:cNvSpPr txBox="1">
          <a:spLocks noChangeArrowheads="1"/>
        </xdr:cNvSpPr>
      </xdr:nvSpPr>
      <xdr:spPr bwMode="auto">
        <a:xfrm>
          <a:off x="734187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60</xdr:row>
      <xdr:rowOff>2540</xdr:rowOff>
    </xdr:from>
    <xdr:to>
      <xdr:col>4</xdr:col>
      <xdr:colOff>19050</xdr:colOff>
      <xdr:row>60</xdr:row>
      <xdr:rowOff>2540</xdr:rowOff>
    </xdr:to>
    <xdr:sp macro="" textlink="">
      <xdr:nvSpPr>
        <xdr:cNvPr id="465" name="Text Box 34"/>
        <xdr:cNvSpPr txBox="1">
          <a:spLocks noChangeArrowheads="1"/>
        </xdr:cNvSpPr>
      </xdr:nvSpPr>
      <xdr:spPr bwMode="auto">
        <a:xfrm>
          <a:off x="734187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60</xdr:row>
      <xdr:rowOff>2540</xdr:rowOff>
    </xdr:from>
    <xdr:to>
      <xdr:col>4</xdr:col>
      <xdr:colOff>19050</xdr:colOff>
      <xdr:row>60</xdr:row>
      <xdr:rowOff>2540</xdr:rowOff>
    </xdr:to>
    <xdr:sp macro="" textlink="">
      <xdr:nvSpPr>
        <xdr:cNvPr id="466" name="Text Box 34"/>
        <xdr:cNvSpPr txBox="1">
          <a:spLocks noChangeArrowheads="1"/>
        </xdr:cNvSpPr>
      </xdr:nvSpPr>
      <xdr:spPr bwMode="auto">
        <a:xfrm>
          <a:off x="734187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60</xdr:row>
      <xdr:rowOff>2540</xdr:rowOff>
    </xdr:from>
    <xdr:to>
      <xdr:col>4</xdr:col>
      <xdr:colOff>19050</xdr:colOff>
      <xdr:row>60</xdr:row>
      <xdr:rowOff>2540</xdr:rowOff>
    </xdr:to>
    <xdr:sp macro="" textlink="">
      <xdr:nvSpPr>
        <xdr:cNvPr id="467" name="Text Box 34"/>
        <xdr:cNvSpPr txBox="1">
          <a:spLocks noChangeArrowheads="1"/>
        </xdr:cNvSpPr>
      </xdr:nvSpPr>
      <xdr:spPr bwMode="auto">
        <a:xfrm>
          <a:off x="7341870" y="988187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216</xdr:row>
      <xdr:rowOff>0</xdr:rowOff>
    </xdr:from>
    <xdr:to>
      <xdr:col>10</xdr:col>
      <xdr:colOff>106680</xdr:colOff>
      <xdr:row>216</xdr:row>
      <xdr:rowOff>0</xdr:rowOff>
    </xdr:to>
    <xdr:sp macro="" textlink="">
      <xdr:nvSpPr>
        <xdr:cNvPr id="180" name="Line 5"/>
        <xdr:cNvSpPr>
          <a:spLocks noChangeShapeType="1"/>
        </xdr:cNvSpPr>
      </xdr:nvSpPr>
      <xdr:spPr bwMode="auto">
        <a:xfrm>
          <a:off x="2240280" y="34389060"/>
          <a:ext cx="982599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181" name="Line 6"/>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216</xdr:row>
      <xdr:rowOff>0</xdr:rowOff>
    </xdr:from>
    <xdr:to>
      <xdr:col>2</xdr:col>
      <xdr:colOff>30480</xdr:colOff>
      <xdr:row>216</xdr:row>
      <xdr:rowOff>0</xdr:rowOff>
    </xdr:to>
    <xdr:sp macro="" textlink="">
      <xdr:nvSpPr>
        <xdr:cNvPr id="182" name="Line 7"/>
        <xdr:cNvSpPr>
          <a:spLocks noChangeShapeType="1"/>
        </xdr:cNvSpPr>
      </xdr:nvSpPr>
      <xdr:spPr bwMode="auto">
        <a:xfrm flipH="1" flipV="1">
          <a:off x="2164080" y="343890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183" name="Line 8"/>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184" name="Line 3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185" name="Line 38"/>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0</xdr:colOff>
      <xdr:row>209</xdr:row>
      <xdr:rowOff>0</xdr:rowOff>
    </xdr:to>
    <xdr:sp macro="" textlink="">
      <xdr:nvSpPr>
        <xdr:cNvPr id="186" name="Line 46"/>
        <xdr:cNvSpPr>
          <a:spLocks noChangeShapeType="1"/>
        </xdr:cNvSpPr>
      </xdr:nvSpPr>
      <xdr:spPr bwMode="auto">
        <a:xfrm flipH="1">
          <a:off x="11959590" y="33268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187" name="Line 4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188" name="Line 7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189" name="Line 72"/>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0</xdr:colOff>
      <xdr:row>209</xdr:row>
      <xdr:rowOff>0</xdr:rowOff>
    </xdr:to>
    <xdr:sp macro="" textlink="">
      <xdr:nvSpPr>
        <xdr:cNvPr id="190" name="Line 80"/>
        <xdr:cNvSpPr>
          <a:spLocks noChangeShapeType="1"/>
        </xdr:cNvSpPr>
      </xdr:nvSpPr>
      <xdr:spPr bwMode="auto">
        <a:xfrm flipH="1">
          <a:off x="11959590" y="33268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191" name="Line 8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192" name="Line 204"/>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193" name="Line 205"/>
        <xdr:cNvSpPr>
          <a:spLocks noChangeShapeType="1"/>
        </xdr:cNvSpPr>
      </xdr:nvSpPr>
      <xdr:spPr bwMode="auto">
        <a:xfrm flipH="1">
          <a:off x="1394841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194" name="Line 206"/>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195" name="Line 207"/>
        <xdr:cNvSpPr>
          <a:spLocks noChangeShapeType="1"/>
        </xdr:cNvSpPr>
      </xdr:nvSpPr>
      <xdr:spPr bwMode="auto">
        <a:xfrm flipH="1">
          <a:off x="1394841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196" name="Line 208"/>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197" name="Line 209"/>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198" name="Line 210"/>
        <xdr:cNvSpPr>
          <a:spLocks noChangeShapeType="1"/>
        </xdr:cNvSpPr>
      </xdr:nvSpPr>
      <xdr:spPr bwMode="auto">
        <a:xfrm flipH="1">
          <a:off x="1394841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199" name="Line 211"/>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00" name="Line 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01" name="Line 3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02" name="Line 72"/>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03" name="Line 204"/>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04" name="Line 205"/>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05" name="Line 206"/>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06" name="Line 207"/>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07" name="Line 20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08" name="Line 209"/>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09" name="Line 210"/>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10" name="Line 21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11" name="Line 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12" name="Line 3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13" name="Line 72"/>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14" name="Line 204"/>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15" name="Line 205"/>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16" name="Line 206"/>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17" name="Line 207"/>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18" name="Line 20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19" name="Line 209"/>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20" name="Line 210"/>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21" name="Line 21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22"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23"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24"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25" name="Line 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26" name="Line 3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27" name="Line 72"/>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28" name="Line 204"/>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29" name="Line 205"/>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30" name="Line 206"/>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31" name="Line 207"/>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32" name="Line 20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33" name="Line 209"/>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34" name="Line 210"/>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35" name="Line 21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36"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37"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38"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39"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40"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41"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42" name="Line 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43" name="Line 3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44" name="Line 72"/>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45" name="Line 204"/>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46" name="Line 205"/>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47" name="Line 206"/>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48" name="Line 207"/>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49" name="Line 20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50" name="Line 209"/>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51" name="Line 210"/>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52" name="Line 21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53"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54"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55"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56"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57"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58"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59"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60"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61"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62" name="Line 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63" name="Line 3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64" name="Line 72"/>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65" name="Line 204"/>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66" name="Line 205"/>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67" name="Line 206"/>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68" name="Line 207"/>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69" name="Line 20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70" name="Line 209"/>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271" name="Line 210"/>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72" name="Line 21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73"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74"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75"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76"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77"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78"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79"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80"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81"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82"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83"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284"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85" name="Line 8"/>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86" name="Line 38"/>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87" name="Line 72"/>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88" name="Line 204"/>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89" name="Line 206"/>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0" name="Line 208"/>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1" name="Line 209"/>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2" name="Line 211"/>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3" name="Line 205"/>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4" name="Line 207"/>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5" name="Line 210"/>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6" name="Line 205"/>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7" name="Line 207"/>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8" name="Line 210"/>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299" name="Line 205"/>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300" name="Line 207"/>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301" name="Line 210"/>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302" name="Line 205"/>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303" name="Line 207"/>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304" name="Line 210"/>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305" name="Line 205"/>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306" name="Line 207"/>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307" name="Line 210"/>
        <xdr:cNvSpPr>
          <a:spLocks noChangeShapeType="1"/>
        </xdr:cNvSpPr>
      </xdr:nvSpPr>
      <xdr:spPr bwMode="auto">
        <a:xfrm flipH="1">
          <a:off x="1773174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08" name="Line 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09" name="Line 3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10" name="Line 72"/>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11" name="Line 204"/>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312" name="Line 205"/>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13" name="Line 206"/>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314" name="Line 207"/>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15" name="Line 20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16" name="Line 209"/>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317" name="Line 210"/>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18" name="Line 21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19"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0"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1"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2"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3"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4"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5"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6"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7"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8"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29"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30"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31"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32"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33"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34" name="Line 8"/>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35" name="Line 38"/>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36" name="Line 72"/>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37" name="Line 204"/>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38" name="Line 206"/>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39" name="Line 208"/>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0" name="Line 209"/>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1" name="Line 211"/>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2"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3"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4"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5"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6"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7"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8"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49"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50"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51"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52"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53"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54"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55"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56"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57" name="Line 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58" name="Line 3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59" name="Line 72"/>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60" name="Line 204"/>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361" name="Line 205"/>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62" name="Line 206"/>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363" name="Line 207"/>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64" name="Line 20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65" name="Line 209"/>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366" name="Line 210"/>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67" name="Line 21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68"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69"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0"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1"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2"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3"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4"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5"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6"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7"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8"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79"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80"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81"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382"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83" name="Line 8"/>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84" name="Line 38"/>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85" name="Line 72"/>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86" name="Line 204"/>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87" name="Line 206"/>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88" name="Line 208"/>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89" name="Line 209"/>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0" name="Line 211"/>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1"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2"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3"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4"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5"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6"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7"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8"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399"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00"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01"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02"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03"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04"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05"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06"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07"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08"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09" name="Line 8"/>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0" name="Line 38"/>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1" name="Line 72"/>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2" name="Line 204"/>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3" name="Line 206"/>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4" name="Line 208"/>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5" name="Line 209"/>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6" name="Line 211"/>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7"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8"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19"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0"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1"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2"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3"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4"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5"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6"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7"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8"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29"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30"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31"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32" name="Line 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33" name="Line 3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34" name="Line 72"/>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35" name="Line 204"/>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436" name="Line 205"/>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37" name="Line 206"/>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438" name="Line 207"/>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39" name="Line 208"/>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40" name="Line 209"/>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209</xdr:row>
      <xdr:rowOff>0</xdr:rowOff>
    </xdr:from>
    <xdr:to>
      <xdr:col>11</xdr:col>
      <xdr:colOff>22860</xdr:colOff>
      <xdr:row>209</xdr:row>
      <xdr:rowOff>0</xdr:rowOff>
    </xdr:to>
    <xdr:sp macro="" textlink="">
      <xdr:nvSpPr>
        <xdr:cNvPr id="441" name="Line 210"/>
        <xdr:cNvSpPr>
          <a:spLocks noChangeShapeType="1"/>
        </xdr:cNvSpPr>
      </xdr:nvSpPr>
      <xdr:spPr bwMode="auto">
        <a:xfrm flipH="1">
          <a:off x="129882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42" name="Line 211"/>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43"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44"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45"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46"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47"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48"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49"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50"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51"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52"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53"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54"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55"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56"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57"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58" name="Line 8"/>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59" name="Line 38"/>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0" name="Line 72"/>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1" name="Line 204"/>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2" name="Line 206"/>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3" name="Line 208"/>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4" name="Line 209"/>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5" name="Line 211"/>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6"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7"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8"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69"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0"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1"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2"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3"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4"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5"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6"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7"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8" name="Line 205"/>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79" name="Line 207"/>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480" name="Line 210"/>
        <xdr:cNvSpPr>
          <a:spLocks noChangeShapeType="1"/>
        </xdr:cNvSpPr>
      </xdr:nvSpPr>
      <xdr:spPr bwMode="auto">
        <a:xfrm flipH="1">
          <a:off x="1679067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81"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82"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483"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84" name="Line 8"/>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85" name="Line 38"/>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86" name="Line 72"/>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87" name="Line 204"/>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88" name="Line 206"/>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89" name="Line 208"/>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0" name="Line 209"/>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1" name="Line 211"/>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2"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3"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4"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5"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6"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7"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8"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499"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00"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01"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02"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03"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04"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05"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06"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507" name="Line 205"/>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508" name="Line 207"/>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209</xdr:row>
      <xdr:rowOff>0</xdr:rowOff>
    </xdr:from>
    <xdr:to>
      <xdr:col>10</xdr:col>
      <xdr:colOff>22860</xdr:colOff>
      <xdr:row>209</xdr:row>
      <xdr:rowOff>0</xdr:rowOff>
    </xdr:to>
    <xdr:sp macro="" textlink="">
      <xdr:nvSpPr>
        <xdr:cNvPr id="509" name="Line 210"/>
        <xdr:cNvSpPr>
          <a:spLocks noChangeShapeType="1"/>
        </xdr:cNvSpPr>
      </xdr:nvSpPr>
      <xdr:spPr bwMode="auto">
        <a:xfrm flipH="1">
          <a:off x="1195959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0" name="Line 8"/>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1" name="Line 38"/>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2" name="Line 72"/>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3" name="Line 204"/>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4" name="Line 206"/>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5" name="Line 208"/>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6" name="Line 209"/>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7" name="Line 211"/>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8"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19"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0"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1"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2"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3"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4"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5"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6"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7"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8"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29"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30" name="Line 205"/>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31" name="Line 207"/>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32" name="Line 210"/>
        <xdr:cNvSpPr>
          <a:spLocks noChangeShapeType="1"/>
        </xdr:cNvSpPr>
      </xdr:nvSpPr>
      <xdr:spPr bwMode="auto">
        <a:xfrm flipH="1">
          <a:off x="1584960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33" name="Line 8"/>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34" name="Line 38"/>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35" name="Line 72"/>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36" name="Line 204"/>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37" name="Line 206"/>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38" name="Line 208"/>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39" name="Line 209"/>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0" name="Line 211"/>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1" name="Line 205"/>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2" name="Line 207"/>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3" name="Line 210"/>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4" name="Line 205"/>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5" name="Line 207"/>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6" name="Line 210"/>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7" name="Line 205"/>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8" name="Line 207"/>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49" name="Line 210"/>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50" name="Line 205"/>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51" name="Line 207"/>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52" name="Line 210"/>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53" name="Line 205"/>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54" name="Line 207"/>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55" name="Line 210"/>
        <xdr:cNvSpPr>
          <a:spLocks noChangeShapeType="1"/>
        </xdr:cNvSpPr>
      </xdr:nvSpPr>
      <xdr:spPr bwMode="auto">
        <a:xfrm flipH="1">
          <a:off x="14908530" y="332689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56" name="Line 6"/>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57" name="Line 8"/>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58" name="Line 3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59" name="Line 38"/>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0</xdr:colOff>
      <xdr:row>209</xdr:row>
      <xdr:rowOff>0</xdr:rowOff>
    </xdr:to>
    <xdr:sp macro="" textlink="">
      <xdr:nvSpPr>
        <xdr:cNvPr id="560" name="Line 46"/>
        <xdr:cNvSpPr>
          <a:spLocks noChangeShapeType="1"/>
        </xdr:cNvSpPr>
      </xdr:nvSpPr>
      <xdr:spPr bwMode="auto">
        <a:xfrm flipH="1">
          <a:off x="13239750" y="3731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61" name="Line 4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62" name="Line 7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63" name="Line 72"/>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0</xdr:colOff>
      <xdr:row>209</xdr:row>
      <xdr:rowOff>0</xdr:rowOff>
    </xdr:to>
    <xdr:sp macro="" textlink="">
      <xdr:nvSpPr>
        <xdr:cNvPr id="564" name="Line 80"/>
        <xdr:cNvSpPr>
          <a:spLocks noChangeShapeType="1"/>
        </xdr:cNvSpPr>
      </xdr:nvSpPr>
      <xdr:spPr bwMode="auto">
        <a:xfrm flipH="1">
          <a:off x="13239750" y="3731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65" name="Line 8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66" name="Line 204"/>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67" name="Line 205"/>
        <xdr:cNvSpPr>
          <a:spLocks noChangeShapeType="1"/>
        </xdr:cNvSpPr>
      </xdr:nvSpPr>
      <xdr:spPr bwMode="auto">
        <a:xfrm flipH="1">
          <a:off x="146608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68" name="Line 206"/>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69" name="Line 207"/>
        <xdr:cNvSpPr>
          <a:spLocks noChangeShapeType="1"/>
        </xdr:cNvSpPr>
      </xdr:nvSpPr>
      <xdr:spPr bwMode="auto">
        <a:xfrm flipH="1">
          <a:off x="146608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70" name="Line 208"/>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71" name="Line 209"/>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572" name="Line 210"/>
        <xdr:cNvSpPr>
          <a:spLocks noChangeShapeType="1"/>
        </xdr:cNvSpPr>
      </xdr:nvSpPr>
      <xdr:spPr bwMode="auto">
        <a:xfrm flipH="1">
          <a:off x="146608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73" name="Line 211"/>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74" name="Line 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75" name="Line 3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76" name="Line 72"/>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77" name="Line 204"/>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78" name="Line 205"/>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79" name="Line 206"/>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80" name="Line 207"/>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81" name="Line 20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82" name="Line 209"/>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83" name="Line 210"/>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84" name="Line 21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85" name="Line 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86" name="Line 3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87" name="Line 72"/>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88" name="Line 204"/>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89" name="Line 205"/>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90" name="Line 206"/>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91" name="Line 207"/>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92" name="Line 20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93" name="Line 209"/>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594" name="Line 210"/>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95" name="Line 21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96"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97"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98"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599" name="Line 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00" name="Line 3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01" name="Line 72"/>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02" name="Line 204"/>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03" name="Line 205"/>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04" name="Line 206"/>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05" name="Line 207"/>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06" name="Line 20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07" name="Line 209"/>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08" name="Line 210"/>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09" name="Line 21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0"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1"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2"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3"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4"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5"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6" name="Line 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7" name="Line 3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8" name="Line 72"/>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19" name="Line 204"/>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20" name="Line 205"/>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21" name="Line 206"/>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22" name="Line 207"/>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23" name="Line 20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24" name="Line 209"/>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25" name="Line 210"/>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26" name="Line 21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27"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28"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29"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0"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1"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2"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3"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4"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5"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6" name="Line 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7" name="Line 3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8" name="Line 72"/>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39" name="Line 204"/>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40" name="Line 205"/>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41" name="Line 206"/>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42" name="Line 207"/>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43" name="Line 20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44" name="Line 209"/>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45" name="Line 210"/>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46" name="Line 21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47"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48"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49"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50"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51"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52"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53"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54"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55"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56"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57"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58"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59" name="Line 8"/>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0" name="Line 38"/>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1" name="Line 72"/>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2" name="Line 204"/>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3" name="Line 206"/>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4" name="Line 208"/>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5" name="Line 209"/>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6" name="Line 211"/>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7" name="Line 205"/>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8" name="Line 207"/>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69" name="Line 210"/>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0" name="Line 205"/>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1" name="Line 207"/>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2" name="Line 210"/>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3" name="Line 205"/>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4" name="Line 207"/>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5" name="Line 210"/>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6" name="Line 205"/>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7" name="Line 207"/>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8" name="Line 210"/>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79" name="Line 205"/>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80" name="Line 207"/>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209</xdr:row>
      <xdr:rowOff>0</xdr:rowOff>
    </xdr:from>
    <xdr:to>
      <xdr:col>18</xdr:col>
      <xdr:colOff>22860</xdr:colOff>
      <xdr:row>209</xdr:row>
      <xdr:rowOff>0</xdr:rowOff>
    </xdr:to>
    <xdr:sp macro="" textlink="">
      <xdr:nvSpPr>
        <xdr:cNvPr id="681" name="Line 210"/>
        <xdr:cNvSpPr>
          <a:spLocks noChangeShapeType="1"/>
        </xdr:cNvSpPr>
      </xdr:nvSpPr>
      <xdr:spPr bwMode="auto">
        <a:xfrm flipH="1">
          <a:off x="173240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82" name="Line 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83" name="Line 3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84" name="Line 72"/>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85" name="Line 204"/>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86" name="Line 205"/>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87" name="Line 206"/>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88" name="Line 207"/>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89" name="Line 20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90" name="Line 209"/>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691" name="Line 210"/>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92" name="Line 21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93"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94"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95"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96"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97"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98"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699"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00"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01"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02"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03"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04"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05"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06"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07"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08" name="Line 8"/>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09" name="Line 38"/>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0" name="Line 72"/>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1" name="Line 204"/>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2" name="Line 206"/>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3" name="Line 208"/>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4" name="Line 209"/>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5" name="Line 211"/>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6"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7"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8"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19"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0"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1"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2"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3"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4"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5"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6"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7"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8"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29"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30"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31" name="Line 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32" name="Line 3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33" name="Line 72"/>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34" name="Line 204"/>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735" name="Line 205"/>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36" name="Line 206"/>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737" name="Line 207"/>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38" name="Line 20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39" name="Line 209"/>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740" name="Line 210"/>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41" name="Line 21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42"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43"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44"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45"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46"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47"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48"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49"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50"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51"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52"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53"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54"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55"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56"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57" name="Line 8"/>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58" name="Line 38"/>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59" name="Line 72"/>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0" name="Line 204"/>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1" name="Line 206"/>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2" name="Line 208"/>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3" name="Line 209"/>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4" name="Line 211"/>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5"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6"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7"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8"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69"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0"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1"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2"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3"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4"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5"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6"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7"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8"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779"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80"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81"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782"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83" name="Line 8"/>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84" name="Line 38"/>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85" name="Line 72"/>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86" name="Line 204"/>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87" name="Line 206"/>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88" name="Line 208"/>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89" name="Line 209"/>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0" name="Line 211"/>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1"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2"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3"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4"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5"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6"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7"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8"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799"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00"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01"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02"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03"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04"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05"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06" name="Line 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07" name="Line 3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08" name="Line 72"/>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09" name="Line 204"/>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810" name="Line 205"/>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11" name="Line 206"/>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812" name="Line 207"/>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13" name="Line 208"/>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14" name="Line 209"/>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815" name="Line 210"/>
        <xdr:cNvSpPr>
          <a:spLocks noChangeShapeType="1"/>
        </xdr:cNvSpPr>
      </xdr:nvSpPr>
      <xdr:spPr bwMode="auto">
        <a:xfrm flipH="1">
          <a:off x="1401318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16" name="Line 211"/>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17"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18"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19"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0"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1"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2"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3"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4"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5"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6"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7"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8"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29"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30"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31"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32" name="Line 8"/>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33" name="Line 38"/>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34" name="Line 72"/>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35" name="Line 204"/>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36" name="Line 206"/>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37" name="Line 208"/>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38" name="Line 209"/>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39" name="Line 211"/>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0"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1"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2"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3"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4"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5"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6"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7"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8"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49"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50"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51"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52" name="Line 205"/>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53" name="Line 207"/>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209</xdr:row>
      <xdr:rowOff>0</xdr:rowOff>
    </xdr:from>
    <xdr:to>
      <xdr:col>17</xdr:col>
      <xdr:colOff>22860</xdr:colOff>
      <xdr:row>209</xdr:row>
      <xdr:rowOff>0</xdr:rowOff>
    </xdr:to>
    <xdr:sp macro="" textlink="">
      <xdr:nvSpPr>
        <xdr:cNvPr id="854" name="Line 210"/>
        <xdr:cNvSpPr>
          <a:spLocks noChangeShapeType="1"/>
        </xdr:cNvSpPr>
      </xdr:nvSpPr>
      <xdr:spPr bwMode="auto">
        <a:xfrm flipH="1">
          <a:off x="1667637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55"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56"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57"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58" name="Line 8"/>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59" name="Line 38"/>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0" name="Line 72"/>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1" name="Line 204"/>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2" name="Line 206"/>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3" name="Line 208"/>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4" name="Line 209"/>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5" name="Line 211"/>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6"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7"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8"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69"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0"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1"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2"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3"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4"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5"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6"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7"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8"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79"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80"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81" name="Line 205"/>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82" name="Line 207"/>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209</xdr:row>
      <xdr:rowOff>0</xdr:rowOff>
    </xdr:from>
    <xdr:to>
      <xdr:col>12</xdr:col>
      <xdr:colOff>22860</xdr:colOff>
      <xdr:row>209</xdr:row>
      <xdr:rowOff>0</xdr:rowOff>
    </xdr:to>
    <xdr:sp macro="" textlink="">
      <xdr:nvSpPr>
        <xdr:cNvPr id="883" name="Line 210"/>
        <xdr:cNvSpPr>
          <a:spLocks noChangeShapeType="1"/>
        </xdr:cNvSpPr>
      </xdr:nvSpPr>
      <xdr:spPr bwMode="auto">
        <a:xfrm flipH="1">
          <a:off x="1323975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84" name="Line 8"/>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85" name="Line 38"/>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86" name="Line 72"/>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87" name="Line 204"/>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88" name="Line 206"/>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89" name="Line 208"/>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0" name="Line 209"/>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1" name="Line 211"/>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2"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3"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4"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5"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6"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7"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8"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899"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900"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901"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902"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903"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904" name="Line 205"/>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905" name="Line 207"/>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209</xdr:row>
      <xdr:rowOff>0</xdr:rowOff>
    </xdr:from>
    <xdr:to>
      <xdr:col>16</xdr:col>
      <xdr:colOff>22860</xdr:colOff>
      <xdr:row>209</xdr:row>
      <xdr:rowOff>0</xdr:rowOff>
    </xdr:to>
    <xdr:sp macro="" textlink="">
      <xdr:nvSpPr>
        <xdr:cNvPr id="906" name="Line 210"/>
        <xdr:cNvSpPr>
          <a:spLocks noChangeShapeType="1"/>
        </xdr:cNvSpPr>
      </xdr:nvSpPr>
      <xdr:spPr bwMode="auto">
        <a:xfrm flipH="1">
          <a:off x="160248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07" name="Line 8"/>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08" name="Line 38"/>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09" name="Line 72"/>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0" name="Line 204"/>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1" name="Line 206"/>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2" name="Line 208"/>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3" name="Line 209"/>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4" name="Line 211"/>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5" name="Line 205"/>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6" name="Line 207"/>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7" name="Line 210"/>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8" name="Line 205"/>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19" name="Line 207"/>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0" name="Line 210"/>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1" name="Line 205"/>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2" name="Line 207"/>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3" name="Line 210"/>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4" name="Line 205"/>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5" name="Line 207"/>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6" name="Line 210"/>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7" name="Line 205"/>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8" name="Line 207"/>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29" name="Line 210"/>
        <xdr:cNvSpPr>
          <a:spLocks noChangeShapeType="1"/>
        </xdr:cNvSpPr>
      </xdr:nvSpPr>
      <xdr:spPr bwMode="auto">
        <a:xfrm flipH="1">
          <a:off x="15377160" y="3731895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30" name="Line 6"/>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31" name="Line 8"/>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32" name="Line 3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33" name="Line 38"/>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0</xdr:colOff>
      <xdr:row>209</xdr:row>
      <xdr:rowOff>0</xdr:rowOff>
    </xdr:to>
    <xdr:sp macro="" textlink="">
      <xdr:nvSpPr>
        <xdr:cNvPr id="934" name="Line 46"/>
        <xdr:cNvSpPr>
          <a:spLocks noChangeShapeType="1"/>
        </xdr:cNvSpPr>
      </xdr:nvSpPr>
      <xdr:spPr bwMode="auto">
        <a:xfrm flipH="1">
          <a:off x="13239750" y="3459861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35" name="Line 4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36" name="Line 7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37" name="Line 72"/>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0</xdr:colOff>
      <xdr:row>209</xdr:row>
      <xdr:rowOff>0</xdr:rowOff>
    </xdr:to>
    <xdr:sp macro="" textlink="">
      <xdr:nvSpPr>
        <xdr:cNvPr id="938" name="Line 80"/>
        <xdr:cNvSpPr>
          <a:spLocks noChangeShapeType="1"/>
        </xdr:cNvSpPr>
      </xdr:nvSpPr>
      <xdr:spPr bwMode="auto">
        <a:xfrm flipH="1">
          <a:off x="13239750" y="3459861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39" name="Line 8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40" name="Line 204"/>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41"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42" name="Line 206"/>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43"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44" name="Line 208"/>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45" name="Line 209"/>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946"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47" name="Line 211"/>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48" name="Line 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49" name="Line 3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50" name="Line 72"/>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51" name="Line 204"/>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52" name="Line 205"/>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53" name="Line 206"/>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54" name="Line 207"/>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55" name="Line 20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56" name="Line 209"/>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57" name="Line 210"/>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58" name="Line 21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59" name="Line 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60" name="Line 3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61" name="Line 72"/>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62" name="Line 204"/>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63" name="Line 205"/>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64" name="Line 206"/>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65" name="Line 207"/>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66" name="Line 20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67" name="Line 209"/>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68" name="Line 210"/>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69" name="Line 21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70"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71"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72"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73" name="Line 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74" name="Line 3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75" name="Line 72"/>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76" name="Line 204"/>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77" name="Line 205"/>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78" name="Line 206"/>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79" name="Line 207"/>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80" name="Line 20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81" name="Line 209"/>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82" name="Line 210"/>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83" name="Line 21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84"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85"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86"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87"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88"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89"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90" name="Line 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91" name="Line 3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92" name="Line 72"/>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93" name="Line 204"/>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94" name="Line 205"/>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95" name="Line 206"/>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96" name="Line 207"/>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97" name="Line 20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998" name="Line 209"/>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999" name="Line 210"/>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0" name="Line 21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1"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2"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3"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4"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5"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6"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7"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8"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09"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10" name="Line 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11" name="Line 3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12" name="Line 72"/>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13" name="Line 204"/>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14" name="Line 205"/>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15" name="Line 206"/>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16" name="Line 207"/>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17" name="Line 20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18" name="Line 209"/>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19" name="Line 210"/>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0" name="Line 21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1"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2"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3"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4"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5"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6"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7"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8"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29"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30"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31"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32"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33" name="Line 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34" name="Line 3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35" name="Line 72"/>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36" name="Line 204"/>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37" name="Line 205"/>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38" name="Line 206"/>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39" name="Line 207"/>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40" name="Line 20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41" name="Line 209"/>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42" name="Line 210"/>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43" name="Line 21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44"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45"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46"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47"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48"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49"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0"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1"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2"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3"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4"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5"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6"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7"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8"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59" name="Line 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60" name="Line 3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61" name="Line 72"/>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62" name="Line 204"/>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63" name="Line 205"/>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64" name="Line 206"/>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65" name="Line 207"/>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66" name="Line 20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67" name="Line 209"/>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68" name="Line 210"/>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69" name="Line 21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0"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1"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2"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3"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4"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5"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6"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7"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8"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79"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0"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1"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2"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3"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4"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5"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6"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7"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8" name="Line 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89" name="Line 3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90" name="Line 72"/>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91" name="Line 204"/>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92" name="Line 205"/>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93" name="Line 206"/>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94" name="Line 207"/>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95" name="Line 208"/>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96" name="Line 209"/>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209</xdr:row>
      <xdr:rowOff>0</xdr:rowOff>
    </xdr:from>
    <xdr:to>
      <xdr:col>14</xdr:col>
      <xdr:colOff>22860</xdr:colOff>
      <xdr:row>209</xdr:row>
      <xdr:rowOff>0</xdr:rowOff>
    </xdr:to>
    <xdr:sp macro="" textlink="">
      <xdr:nvSpPr>
        <xdr:cNvPr id="1097" name="Line 210"/>
        <xdr:cNvSpPr>
          <a:spLocks noChangeShapeType="1"/>
        </xdr:cNvSpPr>
      </xdr:nvSpPr>
      <xdr:spPr bwMode="auto">
        <a:xfrm flipH="1">
          <a:off x="140131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98" name="Line 211"/>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099"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0"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1"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2"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3"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4"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5"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6"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7"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8"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09"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0"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1"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2"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3"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4"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5"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6"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7" name="Line 205"/>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8" name="Line 207"/>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209</xdr:row>
      <xdr:rowOff>0</xdr:rowOff>
    </xdr:from>
    <xdr:to>
      <xdr:col>13</xdr:col>
      <xdr:colOff>22860</xdr:colOff>
      <xdr:row>209</xdr:row>
      <xdr:rowOff>0</xdr:rowOff>
    </xdr:to>
    <xdr:sp macro="" textlink="">
      <xdr:nvSpPr>
        <xdr:cNvPr id="1119" name="Line 210"/>
        <xdr:cNvSpPr>
          <a:spLocks noChangeShapeType="1"/>
        </xdr:cNvSpPr>
      </xdr:nvSpPr>
      <xdr:spPr bwMode="auto">
        <a:xfrm flipH="1">
          <a:off x="1323975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20" name="Line 6"/>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21" name="Line 3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0</xdr:colOff>
      <xdr:row>209</xdr:row>
      <xdr:rowOff>0</xdr:rowOff>
    </xdr:to>
    <xdr:sp macro="" textlink="">
      <xdr:nvSpPr>
        <xdr:cNvPr id="1122" name="Line 46"/>
        <xdr:cNvSpPr>
          <a:spLocks noChangeShapeType="1"/>
        </xdr:cNvSpPr>
      </xdr:nvSpPr>
      <xdr:spPr bwMode="auto">
        <a:xfrm flipH="1">
          <a:off x="14660880" y="3459861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23" name="Line 4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24" name="Line 7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0</xdr:colOff>
      <xdr:row>209</xdr:row>
      <xdr:rowOff>0</xdr:rowOff>
    </xdr:to>
    <xdr:sp macro="" textlink="">
      <xdr:nvSpPr>
        <xdr:cNvPr id="1125" name="Line 80"/>
        <xdr:cNvSpPr>
          <a:spLocks noChangeShapeType="1"/>
        </xdr:cNvSpPr>
      </xdr:nvSpPr>
      <xdr:spPr bwMode="auto">
        <a:xfrm flipH="1">
          <a:off x="14660880" y="3459861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26" name="Line 8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27" name="Line 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28" name="Line 3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29" name="Line 72"/>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0" name="Line 204"/>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1" name="Line 206"/>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2" name="Line 20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3" name="Line 209"/>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4" name="Line 21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5" name="Line 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6" name="Line 3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7" name="Line 72"/>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8" name="Line 204"/>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39" name="Line 206"/>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0" name="Line 20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1" name="Line 209"/>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2" name="Line 21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3"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4"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5"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6" name="Line 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7" name="Line 3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8" name="Line 72"/>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49" name="Line 204"/>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0" name="Line 206"/>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1" name="Line 20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2" name="Line 209"/>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3" name="Line 21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4"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5"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6"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7"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8"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59"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0" name="Line 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1" name="Line 3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2" name="Line 72"/>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3" name="Line 204"/>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4" name="Line 206"/>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5" name="Line 20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6" name="Line 209"/>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7" name="Line 21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8"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69"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0"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1"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2"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3"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4"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5"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6"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7" name="Line 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8" name="Line 3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79" name="Line 72"/>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0" name="Line 204"/>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1" name="Line 206"/>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2" name="Line 20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3" name="Line 209"/>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4" name="Line 21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5"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6"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7"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8"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89"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0"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1"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2"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3"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4"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5"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6"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7" name="Line 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8" name="Line 3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199" name="Line 72"/>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0" name="Line 204"/>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1" name="Line 206"/>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2" name="Line 20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3" name="Line 209"/>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4" name="Line 21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5"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6"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7"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8"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09"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0"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1"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2"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3"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4"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5"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6"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7"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8"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19"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0" name="Line 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1" name="Line 3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2" name="Line 72"/>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3" name="Line 204"/>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4" name="Line 206"/>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5" name="Line 20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6" name="Line 209"/>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7" name="Line 21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8"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29"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0"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1"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2"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3"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4"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5"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6"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7"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8"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39"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0"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1"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2"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3"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4"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5"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6" name="Line 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7" name="Line 3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8" name="Line 72"/>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49" name="Line 204"/>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0" name="Line 206"/>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1" name="Line 208"/>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2" name="Line 209"/>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3" name="Line 211"/>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4"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5"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6"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7"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8"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59"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0"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1"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2"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3"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4"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5"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6"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7"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8"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69"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70"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71"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72" name="Line 205"/>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73" name="Line 207"/>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209</xdr:row>
      <xdr:rowOff>0</xdr:rowOff>
    </xdr:from>
    <xdr:to>
      <xdr:col>15</xdr:col>
      <xdr:colOff>22860</xdr:colOff>
      <xdr:row>209</xdr:row>
      <xdr:rowOff>0</xdr:rowOff>
    </xdr:to>
    <xdr:sp macro="" textlink="">
      <xdr:nvSpPr>
        <xdr:cNvPr id="1274" name="Line 210"/>
        <xdr:cNvSpPr>
          <a:spLocks noChangeShapeType="1"/>
        </xdr:cNvSpPr>
      </xdr:nvSpPr>
      <xdr:spPr bwMode="auto">
        <a:xfrm flipH="1">
          <a:off x="14660880" y="3459861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orary%20Internet%20Files\Content.IE5\YNCLY5G7\budget%20detail%20200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7-pub works"/>
      <sheetName val="08-highway"/>
      <sheetName val="09-solid waste"/>
      <sheetName val="10-wastewater"/>
      <sheetName val="11-park mntc"/>
      <sheetName val="13-parks &amp; rec"/>
      <sheetName val="15-library"/>
      <sheetName val="16-equip mntc"/>
      <sheetName val="17-bldg &amp; grounds"/>
      <sheetName val="21-comm dev"/>
      <sheetName val="24-tax coll"/>
      <sheetName val="25-welfare"/>
      <sheetName val="27-debt svc"/>
      <sheetName val="summary-dept"/>
      <sheetName val="summary-line items"/>
      <sheetName val="summary-object"/>
      <sheetName val="summary-function"/>
      <sheetName val="revenue"/>
      <sheetName val="mun tax rate"/>
      <sheetName val="voted"/>
      <sheetName val="summary-fund"/>
      <sheetName val="default"/>
      <sheetName val="crf"/>
      <sheetName val="ms7-appr"/>
      <sheetName val="ms7-rev"/>
      <sheetName val="afscme2986"/>
      <sheetName val="work1"/>
      <sheetName val="work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64"/>
  <sheetViews>
    <sheetView view="pageBreakPreview" topLeftCell="A4" zoomScaleNormal="100" zoomScaleSheetLayoutView="100" workbookViewId="0">
      <selection activeCell="U8" sqref="U8"/>
    </sheetView>
  </sheetViews>
  <sheetFormatPr defaultColWidth="10.109375" defaultRowHeight="15.3" x14ac:dyDescent="0.55000000000000004"/>
  <cols>
    <col min="1" max="1" width="60.109375" style="727" bestFit="1" customWidth="1"/>
    <col min="2" max="2" width="15.6640625" style="727" hidden="1" customWidth="1"/>
    <col min="3" max="3" width="2.88671875" style="727" bestFit="1" customWidth="1"/>
    <col min="4" max="4" width="26.21875" style="727" hidden="1" customWidth="1"/>
    <col min="5" max="10" width="11.77734375" style="727" hidden="1" customWidth="1"/>
    <col min="11" max="11" width="16.83203125" style="727" hidden="1" customWidth="1"/>
    <col min="12" max="12" width="11.77734375" style="737" hidden="1" customWidth="1"/>
    <col min="13" max="17" width="11.77734375" style="727" hidden="1" customWidth="1"/>
    <col min="18" max="18" width="11.0546875" style="727" bestFit="1" customWidth="1"/>
    <col min="19" max="19" width="15.33203125" style="727" customWidth="1"/>
    <col min="20" max="24" width="11.5546875" style="727" bestFit="1" customWidth="1"/>
    <col min="25" max="27" width="11.44140625" style="727" bestFit="1" customWidth="1"/>
    <col min="28" max="28" width="11.0546875" style="727" bestFit="1" customWidth="1"/>
    <col min="29" max="257" width="10.109375" style="727"/>
    <col min="258" max="258" width="60.109375" style="727" bestFit="1" customWidth="1"/>
    <col min="259" max="259" width="0" style="727" hidden="1" customWidth="1"/>
    <col min="260" max="260" width="2.88671875" style="727" bestFit="1" customWidth="1"/>
    <col min="261" max="270" width="0" style="727" hidden="1" customWidth="1"/>
    <col min="271" max="275" width="15.33203125" style="727" customWidth="1"/>
    <col min="276" max="280" width="11.5546875" style="727" bestFit="1" customWidth="1"/>
    <col min="281" max="281" width="11.44140625" style="727" bestFit="1" customWidth="1"/>
    <col min="282" max="513" width="10.109375" style="727"/>
    <col min="514" max="514" width="60.109375" style="727" bestFit="1" customWidth="1"/>
    <col min="515" max="515" width="0" style="727" hidden="1" customWidth="1"/>
    <col min="516" max="516" width="2.88671875" style="727" bestFit="1" customWidth="1"/>
    <col min="517" max="526" width="0" style="727" hidden="1" customWidth="1"/>
    <col min="527" max="531" width="15.33203125" style="727" customWidth="1"/>
    <col min="532" max="536" width="11.5546875" style="727" bestFit="1" customWidth="1"/>
    <col min="537" max="537" width="11.44140625" style="727" bestFit="1" customWidth="1"/>
    <col min="538" max="769" width="10.109375" style="727"/>
    <col min="770" max="770" width="60.109375" style="727" bestFit="1" customWidth="1"/>
    <col min="771" max="771" width="0" style="727" hidden="1" customWidth="1"/>
    <col min="772" max="772" width="2.88671875" style="727" bestFit="1" customWidth="1"/>
    <col min="773" max="782" width="0" style="727" hidden="1" customWidth="1"/>
    <col min="783" max="787" width="15.33203125" style="727" customWidth="1"/>
    <col min="788" max="792" width="11.5546875" style="727" bestFit="1" customWidth="1"/>
    <col min="793" max="793" width="11.44140625" style="727" bestFit="1" customWidth="1"/>
    <col min="794" max="1025" width="10.109375" style="727"/>
    <col min="1026" max="1026" width="60.109375" style="727" bestFit="1" customWidth="1"/>
    <col min="1027" max="1027" width="0" style="727" hidden="1" customWidth="1"/>
    <col min="1028" max="1028" width="2.88671875" style="727" bestFit="1" customWidth="1"/>
    <col min="1029" max="1038" width="0" style="727" hidden="1" customWidth="1"/>
    <col min="1039" max="1043" width="15.33203125" style="727" customWidth="1"/>
    <col min="1044" max="1048" width="11.5546875" style="727" bestFit="1" customWidth="1"/>
    <col min="1049" max="1049" width="11.44140625" style="727" bestFit="1" customWidth="1"/>
    <col min="1050" max="1281" width="10.109375" style="727"/>
    <col min="1282" max="1282" width="60.109375" style="727" bestFit="1" customWidth="1"/>
    <col min="1283" max="1283" width="0" style="727" hidden="1" customWidth="1"/>
    <col min="1284" max="1284" width="2.88671875" style="727" bestFit="1" customWidth="1"/>
    <col min="1285" max="1294" width="0" style="727" hidden="1" customWidth="1"/>
    <col min="1295" max="1299" width="15.33203125" style="727" customWidth="1"/>
    <col min="1300" max="1304" width="11.5546875" style="727" bestFit="1" customWidth="1"/>
    <col min="1305" max="1305" width="11.44140625" style="727" bestFit="1" customWidth="1"/>
    <col min="1306" max="1537" width="10.109375" style="727"/>
    <col min="1538" max="1538" width="60.109375" style="727" bestFit="1" customWidth="1"/>
    <col min="1539" max="1539" width="0" style="727" hidden="1" customWidth="1"/>
    <col min="1540" max="1540" width="2.88671875" style="727" bestFit="1" customWidth="1"/>
    <col min="1541" max="1550" width="0" style="727" hidden="1" customWidth="1"/>
    <col min="1551" max="1555" width="15.33203125" style="727" customWidth="1"/>
    <col min="1556" max="1560" width="11.5546875" style="727" bestFit="1" customWidth="1"/>
    <col min="1561" max="1561" width="11.44140625" style="727" bestFit="1" customWidth="1"/>
    <col min="1562" max="1793" width="10.109375" style="727"/>
    <col min="1794" max="1794" width="60.109375" style="727" bestFit="1" customWidth="1"/>
    <col min="1795" max="1795" width="0" style="727" hidden="1" customWidth="1"/>
    <col min="1796" max="1796" width="2.88671875" style="727" bestFit="1" customWidth="1"/>
    <col min="1797" max="1806" width="0" style="727" hidden="1" customWidth="1"/>
    <col min="1807" max="1811" width="15.33203125" style="727" customWidth="1"/>
    <col min="1812" max="1816" width="11.5546875" style="727" bestFit="1" customWidth="1"/>
    <col min="1817" max="1817" width="11.44140625" style="727" bestFit="1" customWidth="1"/>
    <col min="1818" max="2049" width="10.109375" style="727"/>
    <col min="2050" max="2050" width="60.109375" style="727" bestFit="1" customWidth="1"/>
    <col min="2051" max="2051" width="0" style="727" hidden="1" customWidth="1"/>
    <col min="2052" max="2052" width="2.88671875" style="727" bestFit="1" customWidth="1"/>
    <col min="2053" max="2062" width="0" style="727" hidden="1" customWidth="1"/>
    <col min="2063" max="2067" width="15.33203125" style="727" customWidth="1"/>
    <col min="2068" max="2072" width="11.5546875" style="727" bestFit="1" customWidth="1"/>
    <col min="2073" max="2073" width="11.44140625" style="727" bestFit="1" customWidth="1"/>
    <col min="2074" max="2305" width="10.109375" style="727"/>
    <col min="2306" max="2306" width="60.109375" style="727" bestFit="1" customWidth="1"/>
    <col min="2307" max="2307" width="0" style="727" hidden="1" customWidth="1"/>
    <col min="2308" max="2308" width="2.88671875" style="727" bestFit="1" customWidth="1"/>
    <col min="2309" max="2318" width="0" style="727" hidden="1" customWidth="1"/>
    <col min="2319" max="2323" width="15.33203125" style="727" customWidth="1"/>
    <col min="2324" max="2328" width="11.5546875" style="727" bestFit="1" customWidth="1"/>
    <col min="2329" max="2329" width="11.44140625" style="727" bestFit="1" customWidth="1"/>
    <col min="2330" max="2561" width="10.109375" style="727"/>
    <col min="2562" max="2562" width="60.109375" style="727" bestFit="1" customWidth="1"/>
    <col min="2563" max="2563" width="0" style="727" hidden="1" customWidth="1"/>
    <col min="2564" max="2564" width="2.88671875" style="727" bestFit="1" customWidth="1"/>
    <col min="2565" max="2574" width="0" style="727" hidden="1" customWidth="1"/>
    <col min="2575" max="2579" width="15.33203125" style="727" customWidth="1"/>
    <col min="2580" max="2584" width="11.5546875" style="727" bestFit="1" customWidth="1"/>
    <col min="2585" max="2585" width="11.44140625" style="727" bestFit="1" customWidth="1"/>
    <col min="2586" max="2817" width="10.109375" style="727"/>
    <col min="2818" max="2818" width="60.109375" style="727" bestFit="1" customWidth="1"/>
    <col min="2819" max="2819" width="0" style="727" hidden="1" customWidth="1"/>
    <col min="2820" max="2820" width="2.88671875" style="727" bestFit="1" customWidth="1"/>
    <col min="2821" max="2830" width="0" style="727" hidden="1" customWidth="1"/>
    <col min="2831" max="2835" width="15.33203125" style="727" customWidth="1"/>
    <col min="2836" max="2840" width="11.5546875" style="727" bestFit="1" customWidth="1"/>
    <col min="2841" max="2841" width="11.44140625" style="727" bestFit="1" customWidth="1"/>
    <col min="2842" max="3073" width="10.109375" style="727"/>
    <col min="3074" max="3074" width="60.109375" style="727" bestFit="1" customWidth="1"/>
    <col min="3075" max="3075" width="0" style="727" hidden="1" customWidth="1"/>
    <col min="3076" max="3076" width="2.88671875" style="727" bestFit="1" customWidth="1"/>
    <col min="3077" max="3086" width="0" style="727" hidden="1" customWidth="1"/>
    <col min="3087" max="3091" width="15.33203125" style="727" customWidth="1"/>
    <col min="3092" max="3096" width="11.5546875" style="727" bestFit="1" customWidth="1"/>
    <col min="3097" max="3097" width="11.44140625" style="727" bestFit="1" customWidth="1"/>
    <col min="3098" max="3329" width="10.109375" style="727"/>
    <col min="3330" max="3330" width="60.109375" style="727" bestFit="1" customWidth="1"/>
    <col min="3331" max="3331" width="0" style="727" hidden="1" customWidth="1"/>
    <col min="3332" max="3332" width="2.88671875" style="727" bestFit="1" customWidth="1"/>
    <col min="3333" max="3342" width="0" style="727" hidden="1" customWidth="1"/>
    <col min="3343" max="3347" width="15.33203125" style="727" customWidth="1"/>
    <col min="3348" max="3352" width="11.5546875" style="727" bestFit="1" customWidth="1"/>
    <col min="3353" max="3353" width="11.44140625" style="727" bestFit="1" customWidth="1"/>
    <col min="3354" max="3585" width="10.109375" style="727"/>
    <col min="3586" max="3586" width="60.109375" style="727" bestFit="1" customWidth="1"/>
    <col min="3587" max="3587" width="0" style="727" hidden="1" customWidth="1"/>
    <col min="3588" max="3588" width="2.88671875" style="727" bestFit="1" customWidth="1"/>
    <col min="3589" max="3598" width="0" style="727" hidden="1" customWidth="1"/>
    <col min="3599" max="3603" width="15.33203125" style="727" customWidth="1"/>
    <col min="3604" max="3608" width="11.5546875" style="727" bestFit="1" customWidth="1"/>
    <col min="3609" max="3609" width="11.44140625" style="727" bestFit="1" customWidth="1"/>
    <col min="3610" max="3841" width="10.109375" style="727"/>
    <col min="3842" max="3842" width="60.109375" style="727" bestFit="1" customWidth="1"/>
    <col min="3843" max="3843" width="0" style="727" hidden="1" customWidth="1"/>
    <col min="3844" max="3844" width="2.88671875" style="727" bestFit="1" customWidth="1"/>
    <col min="3845" max="3854" width="0" style="727" hidden="1" customWidth="1"/>
    <col min="3855" max="3859" width="15.33203125" style="727" customWidth="1"/>
    <col min="3860" max="3864" width="11.5546875" style="727" bestFit="1" customWidth="1"/>
    <col min="3865" max="3865" width="11.44140625" style="727" bestFit="1" customWidth="1"/>
    <col min="3866" max="4097" width="10.109375" style="727"/>
    <col min="4098" max="4098" width="60.109375" style="727" bestFit="1" customWidth="1"/>
    <col min="4099" max="4099" width="0" style="727" hidden="1" customWidth="1"/>
    <col min="4100" max="4100" width="2.88671875" style="727" bestFit="1" customWidth="1"/>
    <col min="4101" max="4110" width="0" style="727" hidden="1" customWidth="1"/>
    <col min="4111" max="4115" width="15.33203125" style="727" customWidth="1"/>
    <col min="4116" max="4120" width="11.5546875" style="727" bestFit="1" customWidth="1"/>
    <col min="4121" max="4121" width="11.44140625" style="727" bestFit="1" customWidth="1"/>
    <col min="4122" max="4353" width="10.109375" style="727"/>
    <col min="4354" max="4354" width="60.109375" style="727" bestFit="1" customWidth="1"/>
    <col min="4355" max="4355" width="0" style="727" hidden="1" customWidth="1"/>
    <col min="4356" max="4356" width="2.88671875" style="727" bestFit="1" customWidth="1"/>
    <col min="4357" max="4366" width="0" style="727" hidden="1" customWidth="1"/>
    <col min="4367" max="4371" width="15.33203125" style="727" customWidth="1"/>
    <col min="4372" max="4376" width="11.5546875" style="727" bestFit="1" customWidth="1"/>
    <col min="4377" max="4377" width="11.44140625" style="727" bestFit="1" customWidth="1"/>
    <col min="4378" max="4609" width="10.109375" style="727"/>
    <col min="4610" max="4610" width="60.109375" style="727" bestFit="1" customWidth="1"/>
    <col min="4611" max="4611" width="0" style="727" hidden="1" customWidth="1"/>
    <col min="4612" max="4612" width="2.88671875" style="727" bestFit="1" customWidth="1"/>
    <col min="4613" max="4622" width="0" style="727" hidden="1" customWidth="1"/>
    <col min="4623" max="4627" width="15.33203125" style="727" customWidth="1"/>
    <col min="4628" max="4632" width="11.5546875" style="727" bestFit="1" customWidth="1"/>
    <col min="4633" max="4633" width="11.44140625" style="727" bestFit="1" customWidth="1"/>
    <col min="4634" max="4865" width="10.109375" style="727"/>
    <col min="4866" max="4866" width="60.109375" style="727" bestFit="1" customWidth="1"/>
    <col min="4867" max="4867" width="0" style="727" hidden="1" customWidth="1"/>
    <col min="4868" max="4868" width="2.88671875" style="727" bestFit="1" customWidth="1"/>
    <col min="4869" max="4878" width="0" style="727" hidden="1" customWidth="1"/>
    <col min="4879" max="4883" width="15.33203125" style="727" customWidth="1"/>
    <col min="4884" max="4888" width="11.5546875" style="727" bestFit="1" customWidth="1"/>
    <col min="4889" max="4889" width="11.44140625" style="727" bestFit="1" customWidth="1"/>
    <col min="4890" max="5121" width="10.109375" style="727"/>
    <col min="5122" max="5122" width="60.109375" style="727" bestFit="1" customWidth="1"/>
    <col min="5123" max="5123" width="0" style="727" hidden="1" customWidth="1"/>
    <col min="5124" max="5124" width="2.88671875" style="727" bestFit="1" customWidth="1"/>
    <col min="5125" max="5134" width="0" style="727" hidden="1" customWidth="1"/>
    <col min="5135" max="5139" width="15.33203125" style="727" customWidth="1"/>
    <col min="5140" max="5144" width="11.5546875" style="727" bestFit="1" customWidth="1"/>
    <col min="5145" max="5145" width="11.44140625" style="727" bestFit="1" customWidth="1"/>
    <col min="5146" max="5377" width="10.109375" style="727"/>
    <col min="5378" max="5378" width="60.109375" style="727" bestFit="1" customWidth="1"/>
    <col min="5379" max="5379" width="0" style="727" hidden="1" customWidth="1"/>
    <col min="5380" max="5380" width="2.88671875" style="727" bestFit="1" customWidth="1"/>
    <col min="5381" max="5390" width="0" style="727" hidden="1" customWidth="1"/>
    <col min="5391" max="5395" width="15.33203125" style="727" customWidth="1"/>
    <col min="5396" max="5400" width="11.5546875" style="727" bestFit="1" customWidth="1"/>
    <col min="5401" max="5401" width="11.44140625" style="727" bestFit="1" customWidth="1"/>
    <col min="5402" max="5633" width="10.109375" style="727"/>
    <col min="5634" max="5634" width="60.109375" style="727" bestFit="1" customWidth="1"/>
    <col min="5635" max="5635" width="0" style="727" hidden="1" customWidth="1"/>
    <col min="5636" max="5636" width="2.88671875" style="727" bestFit="1" customWidth="1"/>
    <col min="5637" max="5646" width="0" style="727" hidden="1" customWidth="1"/>
    <col min="5647" max="5651" width="15.33203125" style="727" customWidth="1"/>
    <col min="5652" max="5656" width="11.5546875" style="727" bestFit="1" customWidth="1"/>
    <col min="5657" max="5657" width="11.44140625" style="727" bestFit="1" customWidth="1"/>
    <col min="5658" max="5889" width="10.109375" style="727"/>
    <col min="5890" max="5890" width="60.109375" style="727" bestFit="1" customWidth="1"/>
    <col min="5891" max="5891" width="0" style="727" hidden="1" customWidth="1"/>
    <col min="5892" max="5892" width="2.88671875" style="727" bestFit="1" customWidth="1"/>
    <col min="5893" max="5902" width="0" style="727" hidden="1" customWidth="1"/>
    <col min="5903" max="5907" width="15.33203125" style="727" customWidth="1"/>
    <col min="5908" max="5912" width="11.5546875" style="727" bestFit="1" customWidth="1"/>
    <col min="5913" max="5913" width="11.44140625" style="727" bestFit="1" customWidth="1"/>
    <col min="5914" max="6145" width="10.109375" style="727"/>
    <col min="6146" max="6146" width="60.109375" style="727" bestFit="1" customWidth="1"/>
    <col min="6147" max="6147" width="0" style="727" hidden="1" customWidth="1"/>
    <col min="6148" max="6148" width="2.88671875" style="727" bestFit="1" customWidth="1"/>
    <col min="6149" max="6158" width="0" style="727" hidden="1" customWidth="1"/>
    <col min="6159" max="6163" width="15.33203125" style="727" customWidth="1"/>
    <col min="6164" max="6168" width="11.5546875" style="727" bestFit="1" customWidth="1"/>
    <col min="6169" max="6169" width="11.44140625" style="727" bestFit="1" customWidth="1"/>
    <col min="6170" max="6401" width="10.109375" style="727"/>
    <col min="6402" max="6402" width="60.109375" style="727" bestFit="1" customWidth="1"/>
    <col min="6403" max="6403" width="0" style="727" hidden="1" customWidth="1"/>
    <col min="6404" max="6404" width="2.88671875" style="727" bestFit="1" customWidth="1"/>
    <col min="6405" max="6414" width="0" style="727" hidden="1" customWidth="1"/>
    <col min="6415" max="6419" width="15.33203125" style="727" customWidth="1"/>
    <col min="6420" max="6424" width="11.5546875" style="727" bestFit="1" customWidth="1"/>
    <col min="6425" max="6425" width="11.44140625" style="727" bestFit="1" customWidth="1"/>
    <col min="6426" max="6657" width="10.109375" style="727"/>
    <col min="6658" max="6658" width="60.109375" style="727" bestFit="1" customWidth="1"/>
    <col min="6659" max="6659" width="0" style="727" hidden="1" customWidth="1"/>
    <col min="6660" max="6660" width="2.88671875" style="727" bestFit="1" customWidth="1"/>
    <col min="6661" max="6670" width="0" style="727" hidden="1" customWidth="1"/>
    <col min="6671" max="6675" width="15.33203125" style="727" customWidth="1"/>
    <col min="6676" max="6680" width="11.5546875" style="727" bestFit="1" customWidth="1"/>
    <col min="6681" max="6681" width="11.44140625" style="727" bestFit="1" customWidth="1"/>
    <col min="6682" max="6913" width="10.109375" style="727"/>
    <col min="6914" max="6914" width="60.109375" style="727" bestFit="1" customWidth="1"/>
    <col min="6915" max="6915" width="0" style="727" hidden="1" customWidth="1"/>
    <col min="6916" max="6916" width="2.88671875" style="727" bestFit="1" customWidth="1"/>
    <col min="6917" max="6926" width="0" style="727" hidden="1" customWidth="1"/>
    <col min="6927" max="6931" width="15.33203125" style="727" customWidth="1"/>
    <col min="6932" max="6936" width="11.5546875" style="727" bestFit="1" customWidth="1"/>
    <col min="6937" max="6937" width="11.44140625" style="727" bestFit="1" customWidth="1"/>
    <col min="6938" max="7169" width="10.109375" style="727"/>
    <col min="7170" max="7170" width="60.109375" style="727" bestFit="1" customWidth="1"/>
    <col min="7171" max="7171" width="0" style="727" hidden="1" customWidth="1"/>
    <col min="7172" max="7172" width="2.88671875" style="727" bestFit="1" customWidth="1"/>
    <col min="7173" max="7182" width="0" style="727" hidden="1" customWidth="1"/>
    <col min="7183" max="7187" width="15.33203125" style="727" customWidth="1"/>
    <col min="7188" max="7192" width="11.5546875" style="727" bestFit="1" customWidth="1"/>
    <col min="7193" max="7193" width="11.44140625" style="727" bestFit="1" customWidth="1"/>
    <col min="7194" max="7425" width="10.109375" style="727"/>
    <col min="7426" max="7426" width="60.109375" style="727" bestFit="1" customWidth="1"/>
    <col min="7427" max="7427" width="0" style="727" hidden="1" customWidth="1"/>
    <col min="7428" max="7428" width="2.88671875" style="727" bestFit="1" customWidth="1"/>
    <col min="7429" max="7438" width="0" style="727" hidden="1" customWidth="1"/>
    <col min="7439" max="7443" width="15.33203125" style="727" customWidth="1"/>
    <col min="7444" max="7448" width="11.5546875" style="727" bestFit="1" customWidth="1"/>
    <col min="7449" max="7449" width="11.44140625" style="727" bestFit="1" customWidth="1"/>
    <col min="7450" max="7681" width="10.109375" style="727"/>
    <col min="7682" max="7682" width="60.109375" style="727" bestFit="1" customWidth="1"/>
    <col min="7683" max="7683" width="0" style="727" hidden="1" customWidth="1"/>
    <col min="7684" max="7684" width="2.88671875" style="727" bestFit="1" customWidth="1"/>
    <col min="7685" max="7694" width="0" style="727" hidden="1" customWidth="1"/>
    <col min="7695" max="7699" width="15.33203125" style="727" customWidth="1"/>
    <col min="7700" max="7704" width="11.5546875" style="727" bestFit="1" customWidth="1"/>
    <col min="7705" max="7705" width="11.44140625" style="727" bestFit="1" customWidth="1"/>
    <col min="7706" max="7937" width="10.109375" style="727"/>
    <col min="7938" max="7938" width="60.109375" style="727" bestFit="1" customWidth="1"/>
    <col min="7939" max="7939" width="0" style="727" hidden="1" customWidth="1"/>
    <col min="7940" max="7940" width="2.88671875" style="727" bestFit="1" customWidth="1"/>
    <col min="7941" max="7950" width="0" style="727" hidden="1" customWidth="1"/>
    <col min="7951" max="7955" width="15.33203125" style="727" customWidth="1"/>
    <col min="7956" max="7960" width="11.5546875" style="727" bestFit="1" customWidth="1"/>
    <col min="7961" max="7961" width="11.44140625" style="727" bestFit="1" customWidth="1"/>
    <col min="7962" max="8193" width="10.109375" style="727"/>
    <col min="8194" max="8194" width="60.109375" style="727" bestFit="1" customWidth="1"/>
    <col min="8195" max="8195" width="0" style="727" hidden="1" customWidth="1"/>
    <col min="8196" max="8196" width="2.88671875" style="727" bestFit="1" customWidth="1"/>
    <col min="8197" max="8206" width="0" style="727" hidden="1" customWidth="1"/>
    <col min="8207" max="8211" width="15.33203125" style="727" customWidth="1"/>
    <col min="8212" max="8216" width="11.5546875" style="727" bestFit="1" customWidth="1"/>
    <col min="8217" max="8217" width="11.44140625" style="727" bestFit="1" customWidth="1"/>
    <col min="8218" max="8449" width="10.109375" style="727"/>
    <col min="8450" max="8450" width="60.109375" style="727" bestFit="1" customWidth="1"/>
    <col min="8451" max="8451" width="0" style="727" hidden="1" customWidth="1"/>
    <col min="8452" max="8452" width="2.88671875" style="727" bestFit="1" customWidth="1"/>
    <col min="8453" max="8462" width="0" style="727" hidden="1" customWidth="1"/>
    <col min="8463" max="8467" width="15.33203125" style="727" customWidth="1"/>
    <col min="8468" max="8472" width="11.5546875" style="727" bestFit="1" customWidth="1"/>
    <col min="8473" max="8473" width="11.44140625" style="727" bestFit="1" customWidth="1"/>
    <col min="8474" max="8705" width="10.109375" style="727"/>
    <col min="8706" max="8706" width="60.109375" style="727" bestFit="1" customWidth="1"/>
    <col min="8707" max="8707" width="0" style="727" hidden="1" customWidth="1"/>
    <col min="8708" max="8708" width="2.88671875" style="727" bestFit="1" customWidth="1"/>
    <col min="8709" max="8718" width="0" style="727" hidden="1" customWidth="1"/>
    <col min="8719" max="8723" width="15.33203125" style="727" customWidth="1"/>
    <col min="8724" max="8728" width="11.5546875" style="727" bestFit="1" customWidth="1"/>
    <col min="8729" max="8729" width="11.44140625" style="727" bestFit="1" customWidth="1"/>
    <col min="8730" max="8961" width="10.109375" style="727"/>
    <col min="8962" max="8962" width="60.109375" style="727" bestFit="1" customWidth="1"/>
    <col min="8963" max="8963" width="0" style="727" hidden="1" customWidth="1"/>
    <col min="8964" max="8964" width="2.88671875" style="727" bestFit="1" customWidth="1"/>
    <col min="8965" max="8974" width="0" style="727" hidden="1" customWidth="1"/>
    <col min="8975" max="8979" width="15.33203125" style="727" customWidth="1"/>
    <col min="8980" max="8984" width="11.5546875" style="727" bestFit="1" customWidth="1"/>
    <col min="8985" max="8985" width="11.44140625" style="727" bestFit="1" customWidth="1"/>
    <col min="8986" max="9217" width="10.109375" style="727"/>
    <col min="9218" max="9218" width="60.109375" style="727" bestFit="1" customWidth="1"/>
    <col min="9219" max="9219" width="0" style="727" hidden="1" customWidth="1"/>
    <col min="9220" max="9220" width="2.88671875" style="727" bestFit="1" customWidth="1"/>
    <col min="9221" max="9230" width="0" style="727" hidden="1" customWidth="1"/>
    <col min="9231" max="9235" width="15.33203125" style="727" customWidth="1"/>
    <col min="9236" max="9240" width="11.5546875" style="727" bestFit="1" customWidth="1"/>
    <col min="9241" max="9241" width="11.44140625" style="727" bestFit="1" customWidth="1"/>
    <col min="9242" max="9473" width="10.109375" style="727"/>
    <col min="9474" max="9474" width="60.109375" style="727" bestFit="1" customWidth="1"/>
    <col min="9475" max="9475" width="0" style="727" hidden="1" customWidth="1"/>
    <col min="9476" max="9476" width="2.88671875" style="727" bestFit="1" customWidth="1"/>
    <col min="9477" max="9486" width="0" style="727" hidden="1" customWidth="1"/>
    <col min="9487" max="9491" width="15.33203125" style="727" customWidth="1"/>
    <col min="9492" max="9496" width="11.5546875" style="727" bestFit="1" customWidth="1"/>
    <col min="9497" max="9497" width="11.44140625" style="727" bestFit="1" customWidth="1"/>
    <col min="9498" max="9729" width="10.109375" style="727"/>
    <col min="9730" max="9730" width="60.109375" style="727" bestFit="1" customWidth="1"/>
    <col min="9731" max="9731" width="0" style="727" hidden="1" customWidth="1"/>
    <col min="9732" max="9732" width="2.88671875" style="727" bestFit="1" customWidth="1"/>
    <col min="9733" max="9742" width="0" style="727" hidden="1" customWidth="1"/>
    <col min="9743" max="9747" width="15.33203125" style="727" customWidth="1"/>
    <col min="9748" max="9752" width="11.5546875" style="727" bestFit="1" customWidth="1"/>
    <col min="9753" max="9753" width="11.44140625" style="727" bestFit="1" customWidth="1"/>
    <col min="9754" max="9985" width="10.109375" style="727"/>
    <col min="9986" max="9986" width="60.109375" style="727" bestFit="1" customWidth="1"/>
    <col min="9987" max="9987" width="0" style="727" hidden="1" customWidth="1"/>
    <col min="9988" max="9988" width="2.88671875" style="727" bestFit="1" customWidth="1"/>
    <col min="9989" max="9998" width="0" style="727" hidden="1" customWidth="1"/>
    <col min="9999" max="10003" width="15.33203125" style="727" customWidth="1"/>
    <col min="10004" max="10008" width="11.5546875" style="727" bestFit="1" customWidth="1"/>
    <col min="10009" max="10009" width="11.44140625" style="727" bestFit="1" customWidth="1"/>
    <col min="10010" max="10241" width="10.109375" style="727"/>
    <col min="10242" max="10242" width="60.109375" style="727" bestFit="1" customWidth="1"/>
    <col min="10243" max="10243" width="0" style="727" hidden="1" customWidth="1"/>
    <col min="10244" max="10244" width="2.88671875" style="727" bestFit="1" customWidth="1"/>
    <col min="10245" max="10254" width="0" style="727" hidden="1" customWidth="1"/>
    <col min="10255" max="10259" width="15.33203125" style="727" customWidth="1"/>
    <col min="10260" max="10264" width="11.5546875" style="727" bestFit="1" customWidth="1"/>
    <col min="10265" max="10265" width="11.44140625" style="727" bestFit="1" customWidth="1"/>
    <col min="10266" max="10497" width="10.109375" style="727"/>
    <col min="10498" max="10498" width="60.109375" style="727" bestFit="1" customWidth="1"/>
    <col min="10499" max="10499" width="0" style="727" hidden="1" customWidth="1"/>
    <col min="10500" max="10500" width="2.88671875" style="727" bestFit="1" customWidth="1"/>
    <col min="10501" max="10510" width="0" style="727" hidden="1" customWidth="1"/>
    <col min="10511" max="10515" width="15.33203125" style="727" customWidth="1"/>
    <col min="10516" max="10520" width="11.5546875" style="727" bestFit="1" customWidth="1"/>
    <col min="10521" max="10521" width="11.44140625" style="727" bestFit="1" customWidth="1"/>
    <col min="10522" max="10753" width="10.109375" style="727"/>
    <col min="10754" max="10754" width="60.109375" style="727" bestFit="1" customWidth="1"/>
    <col min="10755" max="10755" width="0" style="727" hidden="1" customWidth="1"/>
    <col min="10756" max="10756" width="2.88671875" style="727" bestFit="1" customWidth="1"/>
    <col min="10757" max="10766" width="0" style="727" hidden="1" customWidth="1"/>
    <col min="10767" max="10771" width="15.33203125" style="727" customWidth="1"/>
    <col min="10772" max="10776" width="11.5546875" style="727" bestFit="1" customWidth="1"/>
    <col min="10777" max="10777" width="11.44140625" style="727" bestFit="1" customWidth="1"/>
    <col min="10778" max="11009" width="10.109375" style="727"/>
    <col min="11010" max="11010" width="60.109375" style="727" bestFit="1" customWidth="1"/>
    <col min="11011" max="11011" width="0" style="727" hidden="1" customWidth="1"/>
    <col min="11012" max="11012" width="2.88671875" style="727" bestFit="1" customWidth="1"/>
    <col min="11013" max="11022" width="0" style="727" hidden="1" customWidth="1"/>
    <col min="11023" max="11027" width="15.33203125" style="727" customWidth="1"/>
    <col min="11028" max="11032" width="11.5546875" style="727" bestFit="1" customWidth="1"/>
    <col min="11033" max="11033" width="11.44140625" style="727" bestFit="1" customWidth="1"/>
    <col min="11034" max="11265" width="10.109375" style="727"/>
    <col min="11266" max="11266" width="60.109375" style="727" bestFit="1" customWidth="1"/>
    <col min="11267" max="11267" width="0" style="727" hidden="1" customWidth="1"/>
    <col min="11268" max="11268" width="2.88671875" style="727" bestFit="1" customWidth="1"/>
    <col min="11269" max="11278" width="0" style="727" hidden="1" customWidth="1"/>
    <col min="11279" max="11283" width="15.33203125" style="727" customWidth="1"/>
    <col min="11284" max="11288" width="11.5546875" style="727" bestFit="1" customWidth="1"/>
    <col min="11289" max="11289" width="11.44140625" style="727" bestFit="1" customWidth="1"/>
    <col min="11290" max="11521" width="10.109375" style="727"/>
    <col min="11522" max="11522" width="60.109375" style="727" bestFit="1" customWidth="1"/>
    <col min="11523" max="11523" width="0" style="727" hidden="1" customWidth="1"/>
    <col min="11524" max="11524" width="2.88671875" style="727" bestFit="1" customWidth="1"/>
    <col min="11525" max="11534" width="0" style="727" hidden="1" customWidth="1"/>
    <col min="11535" max="11539" width="15.33203125" style="727" customWidth="1"/>
    <col min="11540" max="11544" width="11.5546875" style="727" bestFit="1" customWidth="1"/>
    <col min="11545" max="11545" width="11.44140625" style="727" bestFit="1" customWidth="1"/>
    <col min="11546" max="11777" width="10.109375" style="727"/>
    <col min="11778" max="11778" width="60.109375" style="727" bestFit="1" customWidth="1"/>
    <col min="11779" max="11779" width="0" style="727" hidden="1" customWidth="1"/>
    <col min="11780" max="11780" width="2.88671875" style="727" bestFit="1" customWidth="1"/>
    <col min="11781" max="11790" width="0" style="727" hidden="1" customWidth="1"/>
    <col min="11791" max="11795" width="15.33203125" style="727" customWidth="1"/>
    <col min="11796" max="11800" width="11.5546875" style="727" bestFit="1" customWidth="1"/>
    <col min="11801" max="11801" width="11.44140625" style="727" bestFit="1" customWidth="1"/>
    <col min="11802" max="12033" width="10.109375" style="727"/>
    <col min="12034" max="12034" width="60.109375" style="727" bestFit="1" customWidth="1"/>
    <col min="12035" max="12035" width="0" style="727" hidden="1" customWidth="1"/>
    <col min="12036" max="12036" width="2.88671875" style="727" bestFit="1" customWidth="1"/>
    <col min="12037" max="12046" width="0" style="727" hidden="1" customWidth="1"/>
    <col min="12047" max="12051" width="15.33203125" style="727" customWidth="1"/>
    <col min="12052" max="12056" width="11.5546875" style="727" bestFit="1" customWidth="1"/>
    <col min="12057" max="12057" width="11.44140625" style="727" bestFit="1" customWidth="1"/>
    <col min="12058" max="12289" width="10.109375" style="727"/>
    <col min="12290" max="12290" width="60.109375" style="727" bestFit="1" customWidth="1"/>
    <col min="12291" max="12291" width="0" style="727" hidden="1" customWidth="1"/>
    <col min="12292" max="12292" width="2.88671875" style="727" bestFit="1" customWidth="1"/>
    <col min="12293" max="12302" width="0" style="727" hidden="1" customWidth="1"/>
    <col min="12303" max="12307" width="15.33203125" style="727" customWidth="1"/>
    <col min="12308" max="12312" width="11.5546875" style="727" bestFit="1" customWidth="1"/>
    <col min="12313" max="12313" width="11.44140625" style="727" bestFit="1" customWidth="1"/>
    <col min="12314" max="12545" width="10.109375" style="727"/>
    <col min="12546" max="12546" width="60.109375" style="727" bestFit="1" customWidth="1"/>
    <col min="12547" max="12547" width="0" style="727" hidden="1" customWidth="1"/>
    <col min="12548" max="12548" width="2.88671875" style="727" bestFit="1" customWidth="1"/>
    <col min="12549" max="12558" width="0" style="727" hidden="1" customWidth="1"/>
    <col min="12559" max="12563" width="15.33203125" style="727" customWidth="1"/>
    <col min="12564" max="12568" width="11.5546875" style="727" bestFit="1" customWidth="1"/>
    <col min="12569" max="12569" width="11.44140625" style="727" bestFit="1" customWidth="1"/>
    <col min="12570" max="12801" width="10.109375" style="727"/>
    <col min="12802" max="12802" width="60.109375" style="727" bestFit="1" customWidth="1"/>
    <col min="12803" max="12803" width="0" style="727" hidden="1" customWidth="1"/>
    <col min="12804" max="12804" width="2.88671875" style="727" bestFit="1" customWidth="1"/>
    <col min="12805" max="12814" width="0" style="727" hidden="1" customWidth="1"/>
    <col min="12815" max="12819" width="15.33203125" style="727" customWidth="1"/>
    <col min="12820" max="12824" width="11.5546875" style="727" bestFit="1" customWidth="1"/>
    <col min="12825" max="12825" width="11.44140625" style="727" bestFit="1" customWidth="1"/>
    <col min="12826" max="13057" width="10.109375" style="727"/>
    <col min="13058" max="13058" width="60.109375" style="727" bestFit="1" customWidth="1"/>
    <col min="13059" max="13059" width="0" style="727" hidden="1" customWidth="1"/>
    <col min="13060" max="13060" width="2.88671875" style="727" bestFit="1" customWidth="1"/>
    <col min="13061" max="13070" width="0" style="727" hidden="1" customWidth="1"/>
    <col min="13071" max="13075" width="15.33203125" style="727" customWidth="1"/>
    <col min="13076" max="13080" width="11.5546875" style="727" bestFit="1" customWidth="1"/>
    <col min="13081" max="13081" width="11.44140625" style="727" bestFit="1" customWidth="1"/>
    <col min="13082" max="13313" width="10.109375" style="727"/>
    <col min="13314" max="13314" width="60.109375" style="727" bestFit="1" customWidth="1"/>
    <col min="13315" max="13315" width="0" style="727" hidden="1" customWidth="1"/>
    <col min="13316" max="13316" width="2.88671875" style="727" bestFit="1" customWidth="1"/>
    <col min="13317" max="13326" width="0" style="727" hidden="1" customWidth="1"/>
    <col min="13327" max="13331" width="15.33203125" style="727" customWidth="1"/>
    <col min="13332" max="13336" width="11.5546875" style="727" bestFit="1" customWidth="1"/>
    <col min="13337" max="13337" width="11.44140625" style="727" bestFit="1" customWidth="1"/>
    <col min="13338" max="13569" width="10.109375" style="727"/>
    <col min="13570" max="13570" width="60.109375" style="727" bestFit="1" customWidth="1"/>
    <col min="13571" max="13571" width="0" style="727" hidden="1" customWidth="1"/>
    <col min="13572" max="13572" width="2.88671875" style="727" bestFit="1" customWidth="1"/>
    <col min="13573" max="13582" width="0" style="727" hidden="1" customWidth="1"/>
    <col min="13583" max="13587" width="15.33203125" style="727" customWidth="1"/>
    <col min="13588" max="13592" width="11.5546875" style="727" bestFit="1" customWidth="1"/>
    <col min="13593" max="13593" width="11.44140625" style="727" bestFit="1" customWidth="1"/>
    <col min="13594" max="13825" width="10.109375" style="727"/>
    <col min="13826" max="13826" width="60.109375" style="727" bestFit="1" customWidth="1"/>
    <col min="13827" max="13827" width="0" style="727" hidden="1" customWidth="1"/>
    <col min="13828" max="13828" width="2.88671875" style="727" bestFit="1" customWidth="1"/>
    <col min="13829" max="13838" width="0" style="727" hidden="1" customWidth="1"/>
    <col min="13839" max="13843" width="15.33203125" style="727" customWidth="1"/>
    <col min="13844" max="13848" width="11.5546875" style="727" bestFit="1" customWidth="1"/>
    <col min="13849" max="13849" width="11.44140625" style="727" bestFit="1" customWidth="1"/>
    <col min="13850" max="14081" width="10.109375" style="727"/>
    <col min="14082" max="14082" width="60.109375" style="727" bestFit="1" customWidth="1"/>
    <col min="14083" max="14083" width="0" style="727" hidden="1" customWidth="1"/>
    <col min="14084" max="14084" width="2.88671875" style="727" bestFit="1" customWidth="1"/>
    <col min="14085" max="14094" width="0" style="727" hidden="1" customWidth="1"/>
    <col min="14095" max="14099" width="15.33203125" style="727" customWidth="1"/>
    <col min="14100" max="14104" width="11.5546875" style="727" bestFit="1" customWidth="1"/>
    <col min="14105" max="14105" width="11.44140625" style="727" bestFit="1" customWidth="1"/>
    <col min="14106" max="14337" width="10.109375" style="727"/>
    <col min="14338" max="14338" width="60.109375" style="727" bestFit="1" customWidth="1"/>
    <col min="14339" max="14339" width="0" style="727" hidden="1" customWidth="1"/>
    <col min="14340" max="14340" width="2.88671875" style="727" bestFit="1" customWidth="1"/>
    <col min="14341" max="14350" width="0" style="727" hidden="1" customWidth="1"/>
    <col min="14351" max="14355" width="15.33203125" style="727" customWidth="1"/>
    <col min="14356" max="14360" width="11.5546875" style="727" bestFit="1" customWidth="1"/>
    <col min="14361" max="14361" width="11.44140625" style="727" bestFit="1" customWidth="1"/>
    <col min="14362" max="14593" width="10.109375" style="727"/>
    <col min="14594" max="14594" width="60.109375" style="727" bestFit="1" customWidth="1"/>
    <col min="14595" max="14595" width="0" style="727" hidden="1" customWidth="1"/>
    <col min="14596" max="14596" width="2.88671875" style="727" bestFit="1" customWidth="1"/>
    <col min="14597" max="14606" width="0" style="727" hidden="1" customWidth="1"/>
    <col min="14607" max="14611" width="15.33203125" style="727" customWidth="1"/>
    <col min="14612" max="14616" width="11.5546875" style="727" bestFit="1" customWidth="1"/>
    <col min="14617" max="14617" width="11.44140625" style="727" bestFit="1" customWidth="1"/>
    <col min="14618" max="14849" width="10.109375" style="727"/>
    <col min="14850" max="14850" width="60.109375" style="727" bestFit="1" customWidth="1"/>
    <col min="14851" max="14851" width="0" style="727" hidden="1" customWidth="1"/>
    <col min="14852" max="14852" width="2.88671875" style="727" bestFit="1" customWidth="1"/>
    <col min="14853" max="14862" width="0" style="727" hidden="1" customWidth="1"/>
    <col min="14863" max="14867" width="15.33203125" style="727" customWidth="1"/>
    <col min="14868" max="14872" width="11.5546875" style="727" bestFit="1" customWidth="1"/>
    <col min="14873" max="14873" width="11.44140625" style="727" bestFit="1" customWidth="1"/>
    <col min="14874" max="15105" width="10.109375" style="727"/>
    <col min="15106" max="15106" width="60.109375" style="727" bestFit="1" customWidth="1"/>
    <col min="15107" max="15107" width="0" style="727" hidden="1" customWidth="1"/>
    <col min="15108" max="15108" width="2.88671875" style="727" bestFit="1" customWidth="1"/>
    <col min="15109" max="15118" width="0" style="727" hidden="1" customWidth="1"/>
    <col min="15119" max="15123" width="15.33203125" style="727" customWidth="1"/>
    <col min="15124" max="15128" width="11.5546875" style="727" bestFit="1" customWidth="1"/>
    <col min="15129" max="15129" width="11.44140625" style="727" bestFit="1" customWidth="1"/>
    <col min="15130" max="15361" width="10.109375" style="727"/>
    <col min="15362" max="15362" width="60.109375" style="727" bestFit="1" customWidth="1"/>
    <col min="15363" max="15363" width="0" style="727" hidden="1" customWidth="1"/>
    <col min="15364" max="15364" width="2.88671875" style="727" bestFit="1" customWidth="1"/>
    <col min="15365" max="15374" width="0" style="727" hidden="1" customWidth="1"/>
    <col min="15375" max="15379" width="15.33203125" style="727" customWidth="1"/>
    <col min="15380" max="15384" width="11.5546875" style="727" bestFit="1" customWidth="1"/>
    <col min="15385" max="15385" width="11.44140625" style="727" bestFit="1" customWidth="1"/>
    <col min="15386" max="15617" width="10.109375" style="727"/>
    <col min="15618" max="15618" width="60.109375" style="727" bestFit="1" customWidth="1"/>
    <col min="15619" max="15619" width="0" style="727" hidden="1" customWidth="1"/>
    <col min="15620" max="15620" width="2.88671875" style="727" bestFit="1" customWidth="1"/>
    <col min="15621" max="15630" width="0" style="727" hidden="1" customWidth="1"/>
    <col min="15631" max="15635" width="15.33203125" style="727" customWidth="1"/>
    <col min="15636" max="15640" width="11.5546875" style="727" bestFit="1" customWidth="1"/>
    <col min="15641" max="15641" width="11.44140625" style="727" bestFit="1" customWidth="1"/>
    <col min="15642" max="15873" width="10.109375" style="727"/>
    <col min="15874" max="15874" width="60.109375" style="727" bestFit="1" customWidth="1"/>
    <col min="15875" max="15875" width="0" style="727" hidden="1" customWidth="1"/>
    <col min="15876" max="15876" width="2.88671875" style="727" bestFit="1" customWidth="1"/>
    <col min="15877" max="15886" width="0" style="727" hidden="1" customWidth="1"/>
    <col min="15887" max="15891" width="15.33203125" style="727" customWidth="1"/>
    <col min="15892" max="15896" width="11.5546875" style="727" bestFit="1" customWidth="1"/>
    <col min="15897" max="15897" width="11.44140625" style="727" bestFit="1" customWidth="1"/>
    <col min="15898" max="16129" width="10.109375" style="727"/>
    <col min="16130" max="16130" width="60.109375" style="727" bestFit="1" customWidth="1"/>
    <col min="16131" max="16131" width="0" style="727" hidden="1" customWidth="1"/>
    <col min="16132" max="16132" width="2.88671875" style="727" bestFit="1" customWidth="1"/>
    <col min="16133" max="16142" width="0" style="727" hidden="1" customWidth="1"/>
    <col min="16143" max="16147" width="15.33203125" style="727" customWidth="1"/>
    <col min="16148" max="16152" width="11.5546875" style="727" bestFit="1" customWidth="1"/>
    <col min="16153" max="16153" width="11.44140625" style="727" bestFit="1" customWidth="1"/>
    <col min="16154" max="16384" width="10.109375" style="727"/>
  </cols>
  <sheetData>
    <row r="1" spans="1:25" x14ac:dyDescent="0.55000000000000004">
      <c r="A1" s="965" t="s">
        <v>605</v>
      </c>
      <c r="B1" s="965"/>
      <c r="C1" s="965"/>
      <c r="D1" s="965"/>
      <c r="E1" s="965"/>
      <c r="F1" s="965"/>
      <c r="G1" s="965"/>
      <c r="H1" s="965"/>
      <c r="I1" s="965"/>
      <c r="J1" s="965"/>
      <c r="K1" s="965"/>
      <c r="L1" s="965"/>
      <c r="M1" s="965"/>
      <c r="N1" s="965"/>
      <c r="O1" s="965"/>
      <c r="P1" s="965"/>
      <c r="Q1" s="965"/>
    </row>
    <row r="2" spans="1:25" x14ac:dyDescent="0.55000000000000004">
      <c r="A2" s="964" t="s">
        <v>0</v>
      </c>
      <c r="B2" s="964"/>
      <c r="C2" s="964"/>
      <c r="D2" s="964"/>
      <c r="E2" s="964"/>
      <c r="F2" s="964"/>
      <c r="G2" s="964"/>
      <c r="H2" s="964"/>
      <c r="I2" s="964"/>
      <c r="J2" s="964"/>
      <c r="K2" s="964"/>
      <c r="L2" s="964"/>
      <c r="M2" s="964"/>
      <c r="N2" s="964"/>
      <c r="O2" s="964"/>
      <c r="P2" s="964"/>
      <c r="Q2" s="964"/>
    </row>
    <row r="3" spans="1:25" x14ac:dyDescent="0.55000000000000004">
      <c r="A3" s="964" t="s">
        <v>606</v>
      </c>
      <c r="B3" s="964"/>
      <c r="C3" s="964"/>
      <c r="D3" s="964"/>
      <c r="E3" s="964"/>
      <c r="F3" s="964"/>
      <c r="G3" s="964"/>
      <c r="H3" s="964"/>
      <c r="I3" s="964"/>
      <c r="J3" s="964"/>
      <c r="K3" s="964"/>
      <c r="L3" s="964"/>
      <c r="M3" s="964"/>
      <c r="N3" s="964"/>
      <c r="O3" s="964"/>
      <c r="P3" s="964"/>
      <c r="Q3" s="964"/>
    </row>
    <row r="4" spans="1:25" x14ac:dyDescent="0.55000000000000004">
      <c r="A4" s="964"/>
      <c r="B4" s="964"/>
      <c r="C4" s="964"/>
      <c r="D4" s="964"/>
      <c r="E4" s="964"/>
      <c r="F4" s="964"/>
      <c r="G4" s="964"/>
      <c r="H4" s="964"/>
      <c r="I4" s="964"/>
      <c r="J4" s="964"/>
      <c r="K4" s="964"/>
      <c r="L4" s="964"/>
      <c r="M4" s="964"/>
      <c r="N4" s="964"/>
      <c r="O4" s="964"/>
      <c r="P4" s="964"/>
      <c r="Q4" s="964"/>
    </row>
    <row r="5" spans="1:25" x14ac:dyDescent="0.55000000000000004">
      <c r="A5" s="966"/>
      <c r="B5" s="966"/>
      <c r="C5" s="966"/>
      <c r="D5" s="966"/>
      <c r="E5" s="966"/>
      <c r="F5" s="966"/>
      <c r="G5" s="966"/>
      <c r="H5" s="966"/>
      <c r="I5" s="966"/>
      <c r="J5" s="967"/>
      <c r="K5" s="967"/>
      <c r="L5" s="967"/>
      <c r="M5" s="967"/>
      <c r="N5" s="967"/>
      <c r="O5" s="967"/>
      <c r="P5" s="967"/>
      <c r="Q5" s="967"/>
    </row>
    <row r="6" spans="1:25" ht="22.2" customHeight="1" x14ac:dyDescent="0.55000000000000004">
      <c r="A6" s="728" t="s">
        <v>607</v>
      </c>
      <c r="B6" s="728"/>
      <c r="C6" s="728"/>
      <c r="D6" s="728"/>
      <c r="E6" s="728"/>
      <c r="F6" s="728"/>
      <c r="G6" s="728"/>
      <c r="J6" s="729" t="s">
        <v>608</v>
      </c>
      <c r="K6" s="730" t="s">
        <v>609</v>
      </c>
      <c r="L6" s="730" t="s">
        <v>610</v>
      </c>
      <c r="M6" s="730" t="s">
        <v>611</v>
      </c>
      <c r="N6" s="730" t="s">
        <v>612</v>
      </c>
      <c r="O6" s="730" t="s">
        <v>638</v>
      </c>
      <c r="P6" s="730" t="s">
        <v>613</v>
      </c>
      <c r="Q6" s="730" t="s">
        <v>614</v>
      </c>
      <c r="R6" s="730" t="s">
        <v>615</v>
      </c>
      <c r="S6" s="730" t="s">
        <v>83</v>
      </c>
      <c r="T6" s="730" t="s">
        <v>108</v>
      </c>
      <c r="U6" s="730" t="s">
        <v>110</v>
      </c>
      <c r="V6" s="730" t="s">
        <v>133</v>
      </c>
      <c r="W6" s="730" t="s">
        <v>167</v>
      </c>
      <c r="X6" s="730" t="s">
        <v>183</v>
      </c>
      <c r="Y6" s="730" t="s">
        <v>232</v>
      </c>
    </row>
    <row r="7" spans="1:25" x14ac:dyDescent="0.55000000000000004">
      <c r="A7" s="731" t="s">
        <v>616</v>
      </c>
      <c r="B7" s="731"/>
      <c r="C7" s="731"/>
      <c r="D7" s="731"/>
      <c r="E7" s="731"/>
      <c r="F7" s="731"/>
      <c r="G7" s="731"/>
      <c r="J7" s="732">
        <v>431025</v>
      </c>
      <c r="K7" s="733">
        <v>425405.5</v>
      </c>
      <c r="L7" s="733">
        <v>472025.5</v>
      </c>
      <c r="M7" s="733">
        <f>303265.5+158131.25</f>
        <v>461396.75</v>
      </c>
      <c r="N7" s="733">
        <f>291723+158150</f>
        <v>449873</v>
      </c>
      <c r="O7" s="733">
        <f>277941+157525</f>
        <v>435466</v>
      </c>
      <c r="P7" s="733">
        <v>406500</v>
      </c>
      <c r="Q7" s="733">
        <v>155525</v>
      </c>
      <c r="R7" s="733">
        <v>429915</v>
      </c>
      <c r="S7" s="733">
        <v>425435</v>
      </c>
      <c r="T7" s="733">
        <v>415761</v>
      </c>
      <c r="U7" s="733">
        <v>410731</v>
      </c>
      <c r="V7" s="733">
        <v>244145</v>
      </c>
      <c r="W7" s="733">
        <v>236240</v>
      </c>
      <c r="X7" s="733">
        <v>228335</v>
      </c>
      <c r="Y7" s="733">
        <v>220430</v>
      </c>
    </row>
    <row r="8" spans="1:25" x14ac:dyDescent="0.55000000000000004">
      <c r="A8" s="731" t="s">
        <v>617</v>
      </c>
      <c r="B8" s="731"/>
      <c r="C8" s="731"/>
      <c r="D8" s="731"/>
      <c r="E8" s="731"/>
      <c r="F8" s="731"/>
      <c r="G8" s="731"/>
      <c r="J8" s="733">
        <v>538960</v>
      </c>
      <c r="K8" s="733">
        <f>+N55</f>
        <v>937000</v>
      </c>
      <c r="L8" s="733">
        <f>+O59</f>
        <v>974000</v>
      </c>
      <c r="M8" s="733">
        <f>+P59</f>
        <v>1077000</v>
      </c>
      <c r="N8" s="733">
        <f>+Q59</f>
        <v>1446000</v>
      </c>
      <c r="O8" s="733">
        <f>+R59</f>
        <v>1612000</v>
      </c>
      <c r="P8" s="733">
        <f>+S59</f>
        <v>1697000</v>
      </c>
      <c r="Q8" s="733">
        <f t="shared" ref="Q8:X8" si="0">+T59</f>
        <v>1640000</v>
      </c>
      <c r="R8" s="733">
        <f t="shared" si="0"/>
        <v>1640000</v>
      </c>
      <c r="S8" s="733">
        <f t="shared" si="0"/>
        <v>1805000</v>
      </c>
      <c r="T8" s="733">
        <f t="shared" si="0"/>
        <v>1980000</v>
      </c>
      <c r="U8" s="733">
        <f t="shared" si="0"/>
        <v>2190000</v>
      </c>
      <c r="V8" s="733">
        <f t="shared" si="0"/>
        <v>2325000</v>
      </c>
      <c r="W8" s="733">
        <f t="shared" si="0"/>
        <v>2455000</v>
      </c>
      <c r="X8" s="733">
        <f t="shared" si="0"/>
        <v>2555000</v>
      </c>
      <c r="Y8" s="733">
        <f>+AB59</f>
        <v>2585000</v>
      </c>
    </row>
    <row r="9" spans="1:25" ht="27.6" customHeight="1" x14ac:dyDescent="1.1000000000000001">
      <c r="A9" s="734" t="s">
        <v>618</v>
      </c>
      <c r="B9" s="734"/>
      <c r="C9" s="734"/>
      <c r="D9" s="734"/>
      <c r="E9" s="734"/>
      <c r="F9" s="734"/>
      <c r="G9" s="734"/>
      <c r="J9" s="735">
        <f>+J20</f>
        <v>0</v>
      </c>
      <c r="K9" s="735">
        <f>+K20</f>
        <v>0</v>
      </c>
      <c r="L9" s="735">
        <f>+L20</f>
        <v>0</v>
      </c>
      <c r="M9" s="735">
        <f>+M20</f>
        <v>0</v>
      </c>
      <c r="N9" s="735">
        <f>+N20</f>
        <v>0</v>
      </c>
      <c r="O9" s="735">
        <v>0</v>
      </c>
      <c r="P9" s="735">
        <f>+P20</f>
        <v>0</v>
      </c>
      <c r="Q9" s="735">
        <v>288101</v>
      </c>
      <c r="R9" s="735">
        <f t="shared" ref="R9:Y9" si="1">+R20</f>
        <v>0</v>
      </c>
      <c r="S9" s="735">
        <f t="shared" si="1"/>
        <v>0</v>
      </c>
      <c r="T9" s="735">
        <f t="shared" si="1"/>
        <v>287941</v>
      </c>
      <c r="U9" s="735">
        <f t="shared" si="1"/>
        <v>600396</v>
      </c>
      <c r="V9" s="735">
        <f t="shared" si="1"/>
        <v>962008</v>
      </c>
      <c r="W9" s="735">
        <f t="shared" si="1"/>
        <v>952910</v>
      </c>
      <c r="X9" s="735">
        <f t="shared" si="1"/>
        <v>943811</v>
      </c>
      <c r="Y9" s="735">
        <f t="shared" si="1"/>
        <v>1186584</v>
      </c>
    </row>
    <row r="10" spans="1:25" x14ac:dyDescent="0.55000000000000004">
      <c r="A10" s="731" t="s">
        <v>619</v>
      </c>
      <c r="B10" s="731"/>
      <c r="C10" s="731"/>
      <c r="D10" s="731"/>
      <c r="E10" s="731"/>
      <c r="F10" s="731"/>
      <c r="G10" s="731"/>
      <c r="J10" s="733">
        <f t="shared" ref="J10:P10" si="2">SUM(J7:J9)</f>
        <v>969985</v>
      </c>
      <c r="K10" s="733">
        <f t="shared" si="2"/>
        <v>1362405.5</v>
      </c>
      <c r="L10" s="733">
        <f t="shared" si="2"/>
        <v>1446025.5</v>
      </c>
      <c r="M10" s="733">
        <f t="shared" si="2"/>
        <v>1538396.75</v>
      </c>
      <c r="N10" s="733">
        <f t="shared" si="2"/>
        <v>1895873</v>
      </c>
      <c r="O10" s="733">
        <f t="shared" si="2"/>
        <v>2047466</v>
      </c>
      <c r="P10" s="733">
        <f t="shared" si="2"/>
        <v>2103500</v>
      </c>
      <c r="Q10" s="733">
        <f t="shared" ref="Q10:X10" si="3">SUM(Q7:Q9)</f>
        <v>2083626</v>
      </c>
      <c r="R10" s="733">
        <f t="shared" si="3"/>
        <v>2069915</v>
      </c>
      <c r="S10" s="733">
        <f t="shared" si="3"/>
        <v>2230435</v>
      </c>
      <c r="T10" s="733">
        <f t="shared" si="3"/>
        <v>2683702</v>
      </c>
      <c r="U10" s="733">
        <f t="shared" si="3"/>
        <v>3201127</v>
      </c>
      <c r="V10" s="733">
        <f t="shared" si="3"/>
        <v>3531153</v>
      </c>
      <c r="W10" s="733">
        <f t="shared" si="3"/>
        <v>3644150</v>
      </c>
      <c r="X10" s="733">
        <f t="shared" si="3"/>
        <v>3727146</v>
      </c>
      <c r="Y10" s="733">
        <f>SUM(Y7:Y9)</f>
        <v>3992014</v>
      </c>
    </row>
    <row r="11" spans="1:25" x14ac:dyDescent="0.55000000000000004">
      <c r="A11" s="731"/>
      <c r="B11" s="731"/>
      <c r="C11" s="731"/>
      <c r="D11" s="731"/>
      <c r="E11" s="731"/>
      <c r="F11" s="731"/>
      <c r="G11" s="731"/>
      <c r="J11" s="733"/>
      <c r="K11" s="733"/>
      <c r="L11" s="732"/>
      <c r="M11" s="733"/>
      <c r="N11" s="733"/>
      <c r="O11" s="733"/>
      <c r="P11" s="733"/>
      <c r="Q11" s="733"/>
      <c r="R11" s="733"/>
      <c r="S11" s="733"/>
      <c r="T11" s="733"/>
      <c r="U11" s="733"/>
      <c r="V11" s="733"/>
      <c r="W11" s="733"/>
      <c r="X11" s="733"/>
      <c r="Y11" s="733"/>
    </row>
    <row r="12" spans="1:25" x14ac:dyDescent="0.55000000000000004">
      <c r="A12" s="731"/>
      <c r="B12" s="731"/>
      <c r="C12" s="731"/>
      <c r="D12" s="731"/>
      <c r="E12" s="731"/>
      <c r="F12" s="731"/>
      <c r="G12" s="731"/>
      <c r="J12" s="733"/>
      <c r="K12" s="733"/>
      <c r="L12" s="732"/>
      <c r="M12" s="733"/>
      <c r="N12" s="733"/>
      <c r="O12" s="733"/>
      <c r="P12" s="733"/>
      <c r="Q12" s="733"/>
      <c r="R12" s="733"/>
      <c r="S12" s="733"/>
      <c r="T12" s="733"/>
      <c r="U12" s="733"/>
      <c r="V12" s="733"/>
      <c r="W12" s="733"/>
      <c r="X12" s="733"/>
      <c r="Y12" s="733"/>
    </row>
    <row r="13" spans="1:25" ht="21" customHeight="1" x14ac:dyDescent="0.55000000000000004">
      <c r="A13" s="728" t="s">
        <v>620</v>
      </c>
      <c r="B13" s="728"/>
      <c r="C13" s="728"/>
      <c r="D13" s="728"/>
      <c r="E13" s="728"/>
      <c r="F13" s="728"/>
      <c r="G13" s="728"/>
      <c r="J13" s="729" t="s">
        <v>608</v>
      </c>
      <c r="K13" s="730" t="s">
        <v>609</v>
      </c>
      <c r="L13" s="730" t="s">
        <v>610</v>
      </c>
      <c r="M13" s="730" t="s">
        <v>611</v>
      </c>
      <c r="N13" s="730" t="s">
        <v>612</v>
      </c>
      <c r="O13" s="730" t="s">
        <v>638</v>
      </c>
      <c r="P13" s="730" t="s">
        <v>613</v>
      </c>
      <c r="Q13" s="730" t="s">
        <v>614</v>
      </c>
      <c r="R13" s="730" t="s">
        <v>615</v>
      </c>
      <c r="S13" s="730" t="s">
        <v>83</v>
      </c>
      <c r="T13" s="730" t="s">
        <v>108</v>
      </c>
      <c r="U13" s="730" t="s">
        <v>110</v>
      </c>
      <c r="V13" s="730" t="s">
        <v>133</v>
      </c>
      <c r="W13" s="730" t="s">
        <v>167</v>
      </c>
      <c r="X13" s="730" t="s">
        <v>167</v>
      </c>
      <c r="Y13" s="730" t="s">
        <v>167</v>
      </c>
    </row>
    <row r="14" spans="1:25" x14ac:dyDescent="0.55000000000000004">
      <c r="A14" s="731" t="s">
        <v>694</v>
      </c>
      <c r="B14" s="731"/>
      <c r="C14" s="731"/>
      <c r="D14" s="731"/>
      <c r="E14" s="731"/>
      <c r="F14" s="731"/>
      <c r="G14" s="731"/>
      <c r="J14" s="732">
        <v>0</v>
      </c>
      <c r="K14" s="732">
        <v>0</v>
      </c>
      <c r="L14" s="732">
        <v>0</v>
      </c>
      <c r="M14" s="732">
        <v>0</v>
      </c>
      <c r="N14" s="732">
        <v>0</v>
      </c>
      <c r="O14" s="732">
        <v>0</v>
      </c>
      <c r="P14" s="732">
        <v>0</v>
      </c>
      <c r="Q14" s="732">
        <v>0</v>
      </c>
      <c r="R14" s="732">
        <v>0</v>
      </c>
      <c r="S14" s="732">
        <v>0</v>
      </c>
      <c r="T14" s="732">
        <v>287941</v>
      </c>
      <c r="U14" s="732">
        <v>285282</v>
      </c>
      <c r="V14" s="732">
        <v>282622</v>
      </c>
      <c r="W14" s="732">
        <v>279962</v>
      </c>
      <c r="X14" s="732">
        <v>277303</v>
      </c>
      <c r="Y14" s="732">
        <v>274644</v>
      </c>
    </row>
    <row r="15" spans="1:25" x14ac:dyDescent="0.55000000000000004">
      <c r="A15" s="731" t="s">
        <v>692</v>
      </c>
      <c r="B15" s="731"/>
      <c r="C15" s="731"/>
      <c r="D15" s="731"/>
      <c r="E15" s="731"/>
      <c r="F15" s="731"/>
      <c r="G15" s="731"/>
      <c r="J15" s="732">
        <v>0</v>
      </c>
      <c r="K15" s="732">
        <v>0</v>
      </c>
      <c r="L15" s="732">
        <v>0</v>
      </c>
      <c r="M15" s="732">
        <v>0</v>
      </c>
      <c r="N15" s="732">
        <v>0</v>
      </c>
      <c r="O15" s="732">
        <v>0</v>
      </c>
      <c r="P15" s="732">
        <v>0</v>
      </c>
      <c r="Q15" s="732">
        <v>288101</v>
      </c>
      <c r="R15" s="732">
        <v>0</v>
      </c>
      <c r="S15" s="732">
        <v>0</v>
      </c>
      <c r="T15" s="732">
        <v>0</v>
      </c>
      <c r="U15" s="732">
        <v>0</v>
      </c>
      <c r="V15" s="732">
        <v>177140</v>
      </c>
      <c r="W15" s="732">
        <v>175126</v>
      </c>
      <c r="X15" s="732">
        <v>173112</v>
      </c>
      <c r="Y15" s="732">
        <v>171098</v>
      </c>
    </row>
    <row r="16" spans="1:25" x14ac:dyDescent="0.55000000000000004">
      <c r="A16" s="731" t="s">
        <v>691</v>
      </c>
      <c r="B16" s="731"/>
      <c r="C16" s="731"/>
      <c r="D16" s="731"/>
      <c r="E16" s="731"/>
      <c r="F16" s="731"/>
      <c r="G16" s="731"/>
      <c r="J16" s="732"/>
      <c r="K16" s="732"/>
      <c r="L16" s="732"/>
      <c r="M16" s="732">
        <v>0</v>
      </c>
      <c r="N16" s="732">
        <v>0</v>
      </c>
      <c r="O16" s="732">
        <v>0</v>
      </c>
      <c r="P16" s="732">
        <v>0</v>
      </c>
      <c r="Q16" s="732">
        <v>0</v>
      </c>
      <c r="R16" s="732">
        <v>0</v>
      </c>
      <c r="S16" s="732">
        <v>0</v>
      </c>
      <c r="T16" s="732">
        <v>0</v>
      </c>
      <c r="U16" s="732">
        <v>192222</v>
      </c>
      <c r="V16" s="732">
        <v>190700</v>
      </c>
      <c r="W16" s="732">
        <v>189178</v>
      </c>
      <c r="X16" s="732">
        <v>187656</v>
      </c>
      <c r="Y16" s="732">
        <v>186134</v>
      </c>
    </row>
    <row r="17" spans="1:28" x14ac:dyDescent="0.55000000000000004">
      <c r="A17" s="731" t="s">
        <v>621</v>
      </c>
      <c r="B17" s="731"/>
      <c r="C17" s="731"/>
      <c r="D17" s="731"/>
      <c r="E17" s="731"/>
      <c r="F17" s="731"/>
      <c r="G17" s="731"/>
      <c r="J17" s="732"/>
      <c r="K17" s="732"/>
      <c r="L17" s="732"/>
      <c r="M17" s="732"/>
      <c r="N17" s="732"/>
      <c r="P17" s="732"/>
      <c r="Q17" s="732">
        <v>0</v>
      </c>
      <c r="R17" s="732">
        <v>0</v>
      </c>
      <c r="S17" s="732">
        <v>0</v>
      </c>
      <c r="T17" s="732">
        <v>0</v>
      </c>
      <c r="U17" s="732">
        <v>0</v>
      </c>
      <c r="V17" s="732">
        <v>190050</v>
      </c>
      <c r="W17" s="732">
        <v>188546</v>
      </c>
      <c r="X17" s="732">
        <v>187040</v>
      </c>
      <c r="Y17" s="732">
        <v>185536</v>
      </c>
    </row>
    <row r="18" spans="1:28" x14ac:dyDescent="0.55000000000000004">
      <c r="A18" s="731" t="s">
        <v>693</v>
      </c>
      <c r="B18" s="731"/>
      <c r="C18" s="731"/>
      <c r="D18" s="731"/>
      <c r="E18" s="731"/>
      <c r="F18" s="731"/>
      <c r="G18" s="731"/>
      <c r="J18" s="732"/>
      <c r="K18" s="732"/>
      <c r="L18" s="732"/>
      <c r="M18" s="732"/>
      <c r="N18" s="732"/>
      <c r="P18" s="732"/>
      <c r="Q18" s="732"/>
      <c r="R18" s="732"/>
      <c r="S18" s="732"/>
      <c r="T18" s="732"/>
      <c r="U18" s="732">
        <v>122892</v>
      </c>
      <c r="V18" s="732">
        <v>121496</v>
      </c>
      <c r="W18" s="732">
        <v>120098</v>
      </c>
      <c r="X18" s="732">
        <v>118700</v>
      </c>
      <c r="Y18" s="732">
        <v>117302</v>
      </c>
    </row>
    <row r="19" spans="1:28" ht="18.600000000000001" x14ac:dyDescent="1.1000000000000001">
      <c r="A19" s="731" t="s">
        <v>695</v>
      </c>
      <c r="B19" s="731"/>
      <c r="C19" s="731"/>
      <c r="D19" s="731"/>
      <c r="E19" s="731"/>
      <c r="F19" s="731"/>
      <c r="G19" s="731"/>
      <c r="J19" s="733">
        <v>0</v>
      </c>
      <c r="K19" s="736">
        <v>0</v>
      </c>
      <c r="L19" s="736">
        <v>0</v>
      </c>
      <c r="M19" s="736">
        <v>0</v>
      </c>
      <c r="N19" s="736">
        <v>0</v>
      </c>
      <c r="O19" s="736">
        <v>0</v>
      </c>
      <c r="P19" s="736">
        <v>0</v>
      </c>
      <c r="Q19" s="736">
        <v>0</v>
      </c>
      <c r="R19" s="736">
        <v>0</v>
      </c>
      <c r="S19" s="736">
        <v>0</v>
      </c>
      <c r="T19" s="736">
        <v>0</v>
      </c>
      <c r="U19" s="736">
        <v>0</v>
      </c>
      <c r="V19" s="736">
        <v>0</v>
      </c>
      <c r="W19" s="736">
        <v>0</v>
      </c>
      <c r="X19" s="736">
        <v>0</v>
      </c>
      <c r="Y19" s="736">
        <v>251870</v>
      </c>
    </row>
    <row r="20" spans="1:28" x14ac:dyDescent="0.55000000000000004">
      <c r="A20" s="731" t="s">
        <v>622</v>
      </c>
      <c r="B20" s="731"/>
      <c r="C20" s="731"/>
      <c r="D20" s="731"/>
      <c r="E20" s="731"/>
      <c r="F20" s="731"/>
      <c r="G20" s="731"/>
      <c r="H20" s="731"/>
      <c r="J20" s="733">
        <v>0</v>
      </c>
      <c r="K20" s="733">
        <f t="shared" ref="K20:P20" si="4">SUM(K14:K19)</f>
        <v>0</v>
      </c>
      <c r="L20" s="733">
        <f t="shared" si="4"/>
        <v>0</v>
      </c>
      <c r="M20" s="733">
        <f t="shared" si="4"/>
        <v>0</v>
      </c>
      <c r="N20" s="733">
        <f t="shared" si="4"/>
        <v>0</v>
      </c>
      <c r="O20" s="733">
        <f t="shared" si="4"/>
        <v>0</v>
      </c>
      <c r="P20" s="733">
        <f t="shared" si="4"/>
        <v>0</v>
      </c>
      <c r="Q20" s="733">
        <f t="shared" ref="Q20:X20" si="5">SUM(Q14:Q19)</f>
        <v>288101</v>
      </c>
      <c r="R20" s="733">
        <f t="shared" si="5"/>
        <v>0</v>
      </c>
      <c r="S20" s="733">
        <f t="shared" si="5"/>
        <v>0</v>
      </c>
      <c r="T20" s="733">
        <f t="shared" si="5"/>
        <v>287941</v>
      </c>
      <c r="U20" s="733">
        <f t="shared" si="5"/>
        <v>600396</v>
      </c>
      <c r="V20" s="733">
        <f t="shared" si="5"/>
        <v>962008</v>
      </c>
      <c r="W20" s="733">
        <f t="shared" si="5"/>
        <v>952910</v>
      </c>
      <c r="X20" s="733">
        <f t="shared" si="5"/>
        <v>943811</v>
      </c>
      <c r="Y20" s="733">
        <f>SUM(Y14:Y19)</f>
        <v>1186584</v>
      </c>
    </row>
    <row r="21" spans="1:28" x14ac:dyDescent="0.55000000000000004">
      <c r="A21" s="731"/>
      <c r="B21" s="731"/>
      <c r="C21" s="731"/>
      <c r="D21" s="731"/>
      <c r="E21" s="731"/>
      <c r="F21" s="731"/>
      <c r="G21" s="731"/>
      <c r="H21" s="731"/>
      <c r="I21" s="731"/>
      <c r="J21" s="733"/>
      <c r="K21" s="733"/>
      <c r="L21" s="732"/>
      <c r="M21" s="733"/>
      <c r="N21" s="733"/>
      <c r="O21" s="733"/>
      <c r="P21" s="733"/>
    </row>
    <row r="22" spans="1:28" x14ac:dyDescent="0.55000000000000004">
      <c r="A22" s="737"/>
      <c r="B22" s="737"/>
      <c r="C22" s="737"/>
      <c r="D22" s="737"/>
      <c r="E22" s="737"/>
      <c r="F22" s="737"/>
      <c r="G22" s="737"/>
      <c r="H22" s="737"/>
      <c r="I22" s="737"/>
      <c r="J22" s="733"/>
      <c r="K22" s="733"/>
      <c r="L22" s="732"/>
      <c r="M22" s="733"/>
      <c r="N22" s="733"/>
      <c r="O22" s="733"/>
      <c r="P22" s="733"/>
    </row>
    <row r="23" spans="1:28" x14ac:dyDescent="0.55000000000000004">
      <c r="A23" s="731"/>
      <c r="B23" s="731"/>
      <c r="C23" s="731"/>
      <c r="D23" s="731"/>
      <c r="E23" s="731"/>
      <c r="F23" s="731"/>
      <c r="G23" s="731"/>
      <c r="H23" s="731"/>
      <c r="I23" s="731"/>
      <c r="J23" s="733"/>
      <c r="K23" s="733"/>
      <c r="L23" s="732"/>
      <c r="M23" s="733"/>
      <c r="N23" s="733"/>
      <c r="O23" s="733"/>
      <c r="P23" s="733"/>
      <c r="Q23" s="733"/>
    </row>
    <row r="24" spans="1:28" x14ac:dyDescent="0.55000000000000004">
      <c r="A24" s="964" t="s">
        <v>623</v>
      </c>
      <c r="B24" s="964"/>
      <c r="C24" s="964"/>
      <c r="D24" s="964"/>
      <c r="E24" s="964"/>
      <c r="F24" s="964"/>
      <c r="G24" s="964"/>
      <c r="H24" s="964"/>
      <c r="I24" s="964"/>
      <c r="J24" s="964"/>
      <c r="K24" s="964"/>
      <c r="L24" s="964"/>
      <c r="M24" s="964"/>
      <c r="N24" s="964"/>
      <c r="O24" s="964"/>
      <c r="P24" s="964"/>
      <c r="Q24" s="964"/>
      <c r="R24" s="964"/>
      <c r="S24" s="964"/>
      <c r="T24" s="964"/>
      <c r="U24" s="964"/>
      <c r="V24" s="964"/>
      <c r="W24" s="964"/>
      <c r="X24" s="964"/>
      <c r="Y24" s="964"/>
      <c r="Z24" s="964"/>
    </row>
    <row r="25" spans="1:28" x14ac:dyDescent="0.55000000000000004">
      <c r="A25" s="731"/>
      <c r="B25" s="731"/>
      <c r="C25" s="731"/>
      <c r="D25" s="731"/>
      <c r="E25" s="731"/>
      <c r="F25" s="731"/>
      <c r="G25" s="731"/>
      <c r="H25" s="731"/>
      <c r="I25" s="731"/>
      <c r="J25" s="733"/>
      <c r="K25" s="733"/>
      <c r="L25" s="732"/>
      <c r="M25" s="733"/>
      <c r="N25" s="733"/>
      <c r="O25" s="733"/>
      <c r="P25" s="733"/>
      <c r="Q25" s="733"/>
    </row>
    <row r="26" spans="1:28" x14ac:dyDescent="0.55000000000000004">
      <c r="A26" s="731"/>
      <c r="B26" s="731"/>
      <c r="C26" s="731"/>
      <c r="D26" s="734" t="s">
        <v>624</v>
      </c>
      <c r="E26" s="734"/>
      <c r="F26" s="734"/>
      <c r="G26" s="734"/>
      <c r="H26" s="734"/>
      <c r="I26" s="734"/>
      <c r="K26" s="734" t="s">
        <v>625</v>
      </c>
      <c r="Q26" s="964" t="s">
        <v>625</v>
      </c>
      <c r="R26" s="964"/>
      <c r="S26" s="964"/>
      <c r="T26" s="964"/>
      <c r="U26" s="964"/>
      <c r="V26" s="964"/>
      <c r="W26" s="968" t="s">
        <v>626</v>
      </c>
      <c r="X26" s="968"/>
      <c r="Y26" s="968"/>
      <c r="Z26" s="968"/>
      <c r="AA26" s="968"/>
    </row>
    <row r="27" spans="1:28" x14ac:dyDescent="0.55000000000000004">
      <c r="A27" s="728" t="s">
        <v>627</v>
      </c>
      <c r="B27" s="728" t="s">
        <v>628</v>
      </c>
      <c r="C27" s="728"/>
      <c r="D27" s="738" t="s">
        <v>629</v>
      </c>
      <c r="E27" s="738" t="s">
        <v>630</v>
      </c>
      <c r="F27" s="738" t="s">
        <v>631</v>
      </c>
      <c r="G27" s="738" t="s">
        <v>632</v>
      </c>
      <c r="H27" s="738" t="s">
        <v>633</v>
      </c>
      <c r="I27" s="738" t="s">
        <v>634</v>
      </c>
      <c r="J27" s="730" t="s">
        <v>635</v>
      </c>
      <c r="K27" s="730" t="s">
        <v>636</v>
      </c>
      <c r="L27" s="729" t="s">
        <v>637</v>
      </c>
      <c r="M27" s="730" t="s">
        <v>608</v>
      </c>
      <c r="N27" s="730" t="s">
        <v>609</v>
      </c>
      <c r="O27" s="730" t="s">
        <v>610</v>
      </c>
      <c r="P27" s="730" t="s">
        <v>611</v>
      </c>
      <c r="Q27" s="730" t="s">
        <v>612</v>
      </c>
      <c r="R27" s="730" t="s">
        <v>638</v>
      </c>
      <c r="S27" s="730" t="s">
        <v>613</v>
      </c>
      <c r="T27" s="730" t="s">
        <v>614</v>
      </c>
      <c r="U27" s="730" t="s">
        <v>615</v>
      </c>
      <c r="V27" s="730" t="s">
        <v>83</v>
      </c>
      <c r="W27" s="730" t="s">
        <v>108</v>
      </c>
      <c r="X27" s="730" t="s">
        <v>110</v>
      </c>
      <c r="Y27" s="730" t="s">
        <v>133</v>
      </c>
      <c r="Z27" s="730" t="s">
        <v>167</v>
      </c>
      <c r="AA27" s="730" t="s">
        <v>183</v>
      </c>
      <c r="AB27" s="730" t="s">
        <v>232</v>
      </c>
    </row>
    <row r="28" spans="1:28" x14ac:dyDescent="0.55000000000000004">
      <c r="A28" s="731" t="s">
        <v>639</v>
      </c>
      <c r="B28" s="731">
        <v>208361.69</v>
      </c>
      <c r="C28" s="731"/>
      <c r="D28" s="733">
        <v>35000</v>
      </c>
      <c r="E28" s="733">
        <v>35000</v>
      </c>
      <c r="F28" s="733">
        <v>12000</v>
      </c>
      <c r="G28" s="733">
        <v>15000</v>
      </c>
      <c r="H28" s="733">
        <v>60000</v>
      </c>
      <c r="I28" s="733">
        <v>50000</v>
      </c>
      <c r="J28" s="733">
        <v>50000</v>
      </c>
      <c r="K28" s="733">
        <v>50000</v>
      </c>
      <c r="L28" s="732">
        <v>50000</v>
      </c>
      <c r="M28" s="733">
        <v>50000</v>
      </c>
      <c r="N28" s="733">
        <v>50000</v>
      </c>
      <c r="O28" s="733">
        <v>12000</v>
      </c>
      <c r="P28" s="733">
        <v>50000</v>
      </c>
      <c r="Q28" s="732">
        <v>60000</v>
      </c>
      <c r="R28" s="733">
        <v>85000</v>
      </c>
      <c r="S28" s="733">
        <v>115000</v>
      </c>
      <c r="T28" s="733">
        <v>80000</v>
      </c>
      <c r="U28" s="733">
        <v>80000</v>
      </c>
      <c r="V28" s="733">
        <v>100000</v>
      </c>
      <c r="W28" s="733">
        <v>100000</v>
      </c>
      <c r="X28" s="733">
        <v>125000</v>
      </c>
      <c r="Y28" s="733">
        <v>150000</v>
      </c>
      <c r="Z28" s="733">
        <v>175000</v>
      </c>
      <c r="AA28" s="733">
        <v>175000</v>
      </c>
      <c r="AB28" s="733">
        <v>175000</v>
      </c>
    </row>
    <row r="29" spans="1:28" x14ac:dyDescent="0.55000000000000004">
      <c r="A29" s="731" t="s">
        <v>640</v>
      </c>
      <c r="B29" s="731">
        <v>95244.31</v>
      </c>
      <c r="C29" s="731"/>
      <c r="D29" s="733">
        <v>75000</v>
      </c>
      <c r="E29" s="733">
        <v>100000</v>
      </c>
      <c r="F29" s="733">
        <v>50000</v>
      </c>
      <c r="G29" s="733">
        <v>100000</v>
      </c>
      <c r="H29" s="733">
        <v>75000</v>
      </c>
      <c r="I29" s="733">
        <v>0</v>
      </c>
      <c r="J29" s="733">
        <v>75000</v>
      </c>
      <c r="K29" s="733">
        <v>0</v>
      </c>
      <c r="L29" s="732">
        <v>0</v>
      </c>
      <c r="M29" s="733">
        <v>0</v>
      </c>
      <c r="N29" s="733">
        <v>0</v>
      </c>
      <c r="O29" s="733">
        <v>0</v>
      </c>
      <c r="P29" s="733">
        <v>0</v>
      </c>
      <c r="Q29" s="732">
        <v>0</v>
      </c>
      <c r="R29" s="733">
        <v>0</v>
      </c>
      <c r="S29" s="733">
        <v>0</v>
      </c>
      <c r="T29" s="733">
        <v>0</v>
      </c>
      <c r="U29" s="733">
        <v>0</v>
      </c>
      <c r="V29" s="733">
        <v>5000</v>
      </c>
      <c r="W29" s="733">
        <v>5000</v>
      </c>
      <c r="X29" s="733">
        <v>15000</v>
      </c>
      <c r="Y29" s="733">
        <v>25000</v>
      </c>
      <c r="Z29" s="733">
        <v>50000</v>
      </c>
      <c r="AA29" s="733">
        <v>50000</v>
      </c>
      <c r="AB29" s="733">
        <v>50000</v>
      </c>
    </row>
    <row r="30" spans="1:28" hidden="1" x14ac:dyDescent="0.55000000000000004">
      <c r="A30" s="739" t="s">
        <v>641</v>
      </c>
      <c r="B30" s="731">
        <v>0</v>
      </c>
      <c r="C30" s="731"/>
      <c r="D30" s="733">
        <v>0</v>
      </c>
      <c r="E30" s="733">
        <v>25000</v>
      </c>
      <c r="F30" s="733">
        <v>57000</v>
      </c>
      <c r="G30" s="733">
        <v>335000</v>
      </c>
      <c r="H30" s="733">
        <v>60000</v>
      </c>
      <c r="I30" s="733">
        <v>20000</v>
      </c>
      <c r="J30" s="733">
        <v>150000</v>
      </c>
      <c r="K30" s="733">
        <v>0</v>
      </c>
      <c r="L30" s="732">
        <v>0</v>
      </c>
      <c r="M30" s="733">
        <v>0</v>
      </c>
      <c r="N30" s="733">
        <v>0</v>
      </c>
      <c r="O30" s="733">
        <v>0</v>
      </c>
      <c r="P30" s="733">
        <v>0</v>
      </c>
      <c r="Q30" s="732">
        <v>0</v>
      </c>
      <c r="R30" s="733">
        <v>0</v>
      </c>
      <c r="S30" s="733">
        <v>0</v>
      </c>
      <c r="T30" s="733">
        <v>0</v>
      </c>
      <c r="U30" s="733">
        <v>0</v>
      </c>
      <c r="V30" s="733">
        <v>0</v>
      </c>
      <c r="W30" s="733">
        <v>0</v>
      </c>
      <c r="X30" s="733">
        <v>0</v>
      </c>
      <c r="Y30" s="733">
        <v>0</v>
      </c>
      <c r="Z30" s="733">
        <v>0</v>
      </c>
      <c r="AA30" s="733">
        <v>0</v>
      </c>
      <c r="AB30" s="733">
        <v>0</v>
      </c>
    </row>
    <row r="31" spans="1:28" x14ac:dyDescent="0.55000000000000004">
      <c r="A31" s="731" t="s">
        <v>642</v>
      </c>
      <c r="B31" s="731">
        <v>38984.720000000001</v>
      </c>
      <c r="C31" s="731"/>
      <c r="D31" s="733">
        <v>35000</v>
      </c>
      <c r="E31" s="733">
        <v>35000</v>
      </c>
      <c r="F31" s="733">
        <v>25000</v>
      </c>
      <c r="G31" s="733">
        <v>10000</v>
      </c>
      <c r="H31" s="733">
        <v>25000</v>
      </c>
      <c r="I31" s="733">
        <v>10000</v>
      </c>
      <c r="J31" s="733">
        <v>35000</v>
      </c>
      <c r="K31" s="733">
        <v>0</v>
      </c>
      <c r="L31" s="732">
        <v>0</v>
      </c>
      <c r="M31" s="733">
        <v>0</v>
      </c>
      <c r="N31" s="733">
        <v>10000</v>
      </c>
      <c r="O31" s="733">
        <v>10000</v>
      </c>
      <c r="P31" s="733">
        <v>25000</v>
      </c>
      <c r="Q31" s="732">
        <v>146000</v>
      </c>
      <c r="R31" s="733">
        <v>182000</v>
      </c>
      <c r="S31" s="733">
        <v>185000</v>
      </c>
      <c r="T31" s="733">
        <v>125000</v>
      </c>
      <c r="U31" s="733">
        <v>125000</v>
      </c>
      <c r="V31" s="733">
        <v>100000</v>
      </c>
      <c r="W31" s="733">
        <v>100000</v>
      </c>
      <c r="X31" s="733">
        <v>150000</v>
      </c>
      <c r="Y31" s="733">
        <v>175000</v>
      </c>
      <c r="Z31" s="733">
        <v>175000</v>
      </c>
      <c r="AA31" s="733">
        <v>175000</v>
      </c>
      <c r="AB31" s="733">
        <v>175000</v>
      </c>
    </row>
    <row r="32" spans="1:28" x14ac:dyDescent="0.55000000000000004">
      <c r="A32" s="731" t="s">
        <v>427</v>
      </c>
      <c r="B32" s="731">
        <v>112127.52</v>
      </c>
      <c r="C32" s="731"/>
      <c r="D32" s="733">
        <v>25000</v>
      </c>
      <c r="E32" s="733">
        <v>25000</v>
      </c>
      <c r="F32" s="733">
        <v>15000</v>
      </c>
      <c r="G32" s="733">
        <v>0</v>
      </c>
      <c r="H32" s="733">
        <v>50000</v>
      </c>
      <c r="I32" s="733">
        <v>26000</v>
      </c>
      <c r="J32" s="733">
        <v>10000</v>
      </c>
      <c r="K32" s="733">
        <v>10000</v>
      </c>
      <c r="L32" s="732">
        <v>5000</v>
      </c>
      <c r="M32" s="733">
        <v>0</v>
      </c>
      <c r="N32" s="733">
        <v>35000</v>
      </c>
      <c r="O32" s="733">
        <v>35000</v>
      </c>
      <c r="P32" s="733">
        <v>35000</v>
      </c>
      <c r="Q32" s="732">
        <v>35000</v>
      </c>
      <c r="R32" s="733">
        <v>35000</v>
      </c>
      <c r="S32" s="733">
        <v>35000</v>
      </c>
      <c r="T32" s="733">
        <v>35000</v>
      </c>
      <c r="U32" s="733">
        <v>35000</v>
      </c>
      <c r="V32" s="733">
        <v>35000</v>
      </c>
      <c r="W32" s="733">
        <v>35000</v>
      </c>
      <c r="X32" s="733">
        <v>45000</v>
      </c>
      <c r="Y32" s="733">
        <v>45000</v>
      </c>
      <c r="Z32" s="733">
        <v>50000</v>
      </c>
      <c r="AA32" s="733">
        <v>50000</v>
      </c>
      <c r="AB32" s="733">
        <v>50000</v>
      </c>
    </row>
    <row r="33" spans="1:28" hidden="1" x14ac:dyDescent="0.55000000000000004">
      <c r="A33" s="739" t="s">
        <v>643</v>
      </c>
      <c r="B33" s="731">
        <v>0</v>
      </c>
      <c r="C33" s="731"/>
      <c r="D33" s="733">
        <v>128000</v>
      </c>
      <c r="E33" s="733">
        <v>38000</v>
      </c>
      <c r="F33" s="733">
        <v>53000</v>
      </c>
      <c r="G33" s="733">
        <v>125000</v>
      </c>
      <c r="H33" s="733">
        <v>110000</v>
      </c>
      <c r="I33" s="733">
        <v>75000</v>
      </c>
      <c r="J33" s="733">
        <v>0</v>
      </c>
      <c r="K33" s="733">
        <v>0</v>
      </c>
      <c r="L33" s="732">
        <v>0</v>
      </c>
      <c r="M33" s="733">
        <v>0</v>
      </c>
      <c r="N33" s="733">
        <v>0</v>
      </c>
      <c r="O33" s="733">
        <v>0</v>
      </c>
      <c r="P33" s="733">
        <v>0</v>
      </c>
      <c r="Q33" s="732">
        <v>0</v>
      </c>
      <c r="R33" s="733">
        <v>0</v>
      </c>
      <c r="S33" s="733">
        <v>0</v>
      </c>
      <c r="T33" s="733">
        <v>0</v>
      </c>
      <c r="U33" s="733">
        <v>0</v>
      </c>
      <c r="V33" s="733">
        <v>0</v>
      </c>
      <c r="W33" s="733">
        <v>0</v>
      </c>
      <c r="X33" s="733">
        <v>0</v>
      </c>
      <c r="Y33" s="733">
        <v>0</v>
      </c>
      <c r="Z33" s="733">
        <v>0</v>
      </c>
      <c r="AA33" s="733">
        <v>0</v>
      </c>
      <c r="AB33" s="733">
        <v>0</v>
      </c>
    </row>
    <row r="34" spans="1:28" x14ac:dyDescent="0.55000000000000004">
      <c r="A34" s="731" t="s">
        <v>644</v>
      </c>
      <c r="B34" s="731">
        <v>780724.83</v>
      </c>
      <c r="C34" s="731"/>
      <c r="D34" s="733">
        <v>50000</v>
      </c>
      <c r="E34" s="733">
        <v>50000</v>
      </c>
      <c r="F34" s="733">
        <v>90000</v>
      </c>
      <c r="G34" s="733">
        <v>60000</v>
      </c>
      <c r="H34" s="733">
        <v>80000</v>
      </c>
      <c r="I34" s="733">
        <v>115000</v>
      </c>
      <c r="J34" s="733">
        <v>100000</v>
      </c>
      <c r="K34" s="733">
        <v>50000</v>
      </c>
      <c r="L34" s="732">
        <v>0</v>
      </c>
      <c r="M34" s="733">
        <v>25000</v>
      </c>
      <c r="N34" s="733">
        <v>25000</v>
      </c>
      <c r="O34" s="733">
        <v>25000</v>
      </c>
      <c r="P34" s="733">
        <v>50000</v>
      </c>
      <c r="Q34" s="732">
        <v>50000</v>
      </c>
      <c r="R34" s="733">
        <v>50000</v>
      </c>
      <c r="S34" s="733">
        <v>50000</v>
      </c>
      <c r="T34" s="733">
        <v>50000</v>
      </c>
      <c r="U34" s="733">
        <v>50000</v>
      </c>
      <c r="V34" s="733">
        <v>50000</v>
      </c>
      <c r="W34" s="733">
        <v>50000</v>
      </c>
      <c r="X34" s="733">
        <v>50000</v>
      </c>
      <c r="Y34" s="733">
        <v>50000</v>
      </c>
      <c r="Z34" s="733">
        <v>50000</v>
      </c>
      <c r="AA34" s="733">
        <v>50000</v>
      </c>
      <c r="AB34" s="733">
        <v>50000</v>
      </c>
    </row>
    <row r="35" spans="1:28" x14ac:dyDescent="0.55000000000000004">
      <c r="A35" s="731" t="s">
        <v>645</v>
      </c>
      <c r="B35" s="731">
        <v>523223.8</v>
      </c>
      <c r="C35" s="731"/>
      <c r="D35" s="733">
        <v>177000</v>
      </c>
      <c r="E35" s="733">
        <v>177000</v>
      </c>
      <c r="F35" s="733">
        <v>198000</v>
      </c>
      <c r="G35" s="733">
        <v>200000</v>
      </c>
      <c r="H35" s="733">
        <v>200000</v>
      </c>
      <c r="I35" s="733">
        <v>100000</v>
      </c>
      <c r="J35" s="733">
        <v>100000</v>
      </c>
      <c r="K35" s="733">
        <v>100000</v>
      </c>
      <c r="L35" s="732">
        <v>100000</v>
      </c>
      <c r="M35" s="733">
        <v>100000</v>
      </c>
      <c r="N35" s="733">
        <v>100000</v>
      </c>
      <c r="O35" s="733">
        <v>100000</v>
      </c>
      <c r="P35" s="733">
        <v>75000</v>
      </c>
      <c r="Q35" s="732">
        <v>95000</v>
      </c>
      <c r="R35" s="733">
        <v>160000</v>
      </c>
      <c r="S35" s="733">
        <v>192000</v>
      </c>
      <c r="T35" s="733">
        <v>250000</v>
      </c>
      <c r="U35" s="733">
        <v>250000</v>
      </c>
      <c r="V35" s="733">
        <v>325000</v>
      </c>
      <c r="W35" s="733">
        <v>400000</v>
      </c>
      <c r="X35" s="733">
        <v>400000</v>
      </c>
      <c r="Y35" s="733">
        <v>400000</v>
      </c>
      <c r="Z35" s="733">
        <v>400000</v>
      </c>
      <c r="AA35" s="733">
        <v>400000</v>
      </c>
      <c r="AB35" s="733">
        <v>400000</v>
      </c>
    </row>
    <row r="36" spans="1:28" x14ac:dyDescent="0.55000000000000004">
      <c r="A36" s="731" t="s">
        <v>646</v>
      </c>
      <c r="B36" s="731">
        <v>357553.18</v>
      </c>
      <c r="C36" s="731"/>
      <c r="D36" s="733">
        <v>160000</v>
      </c>
      <c r="E36" s="733">
        <v>175000</v>
      </c>
      <c r="F36" s="733">
        <v>175000</v>
      </c>
      <c r="G36" s="733">
        <v>175000</v>
      </c>
      <c r="H36" s="733">
        <v>225000</v>
      </c>
      <c r="I36" s="733">
        <v>145000</v>
      </c>
      <c r="J36" s="733">
        <v>150000</v>
      </c>
      <c r="K36" s="733">
        <v>75000</v>
      </c>
      <c r="L36" s="732">
        <v>168000</v>
      </c>
      <c r="M36" s="733">
        <v>176960</v>
      </c>
      <c r="N36" s="733">
        <v>250000</v>
      </c>
      <c r="O36" s="733">
        <v>300000</v>
      </c>
      <c r="P36" s="733">
        <v>300000</v>
      </c>
      <c r="Q36" s="732">
        <v>300000</v>
      </c>
      <c r="R36" s="733">
        <v>300000</v>
      </c>
      <c r="S36" s="733">
        <v>325000</v>
      </c>
      <c r="T36" s="733">
        <v>400000</v>
      </c>
      <c r="U36" s="733">
        <v>400000</v>
      </c>
      <c r="V36" s="733">
        <v>400000</v>
      </c>
      <c r="W36" s="733">
        <v>400000</v>
      </c>
      <c r="X36" s="733">
        <v>450000</v>
      </c>
      <c r="Y36" s="733">
        <v>450000</v>
      </c>
      <c r="Z36" s="733">
        <v>450000</v>
      </c>
      <c r="AA36" s="733">
        <v>475000</v>
      </c>
      <c r="AB36" s="733">
        <v>500000</v>
      </c>
    </row>
    <row r="37" spans="1:28" x14ac:dyDescent="0.55000000000000004">
      <c r="A37" s="731" t="s">
        <v>647</v>
      </c>
      <c r="B37" s="731">
        <v>484146.23</v>
      </c>
      <c r="C37" s="731"/>
      <c r="D37" s="733">
        <v>210000</v>
      </c>
      <c r="E37" s="733">
        <v>200000</v>
      </c>
      <c r="F37" s="733">
        <v>0</v>
      </c>
      <c r="G37" s="733">
        <v>0</v>
      </c>
      <c r="H37" s="733">
        <v>0</v>
      </c>
      <c r="I37" s="733">
        <v>0</v>
      </c>
      <c r="J37" s="733">
        <v>250000</v>
      </c>
      <c r="K37" s="733">
        <v>0</v>
      </c>
      <c r="L37" s="732">
        <v>0</v>
      </c>
      <c r="M37" s="733">
        <v>0</v>
      </c>
      <c r="N37" s="733">
        <v>0</v>
      </c>
      <c r="O37" s="733">
        <v>0</v>
      </c>
      <c r="P37" s="733">
        <v>0</v>
      </c>
      <c r="Q37" s="732">
        <v>0</v>
      </c>
      <c r="R37" s="733">
        <v>0</v>
      </c>
      <c r="S37" s="733">
        <v>0</v>
      </c>
      <c r="T37" s="733">
        <v>0</v>
      </c>
      <c r="U37" s="733">
        <v>0</v>
      </c>
      <c r="V37" s="733">
        <v>0</v>
      </c>
      <c r="W37" s="733">
        <v>0</v>
      </c>
      <c r="X37" s="733">
        <v>0</v>
      </c>
      <c r="Y37" s="733">
        <v>0</v>
      </c>
      <c r="Z37" s="733">
        <v>0</v>
      </c>
      <c r="AA37" s="733">
        <v>0</v>
      </c>
      <c r="AB37" s="733">
        <v>0</v>
      </c>
    </row>
    <row r="38" spans="1:28" hidden="1" x14ac:dyDescent="0.55000000000000004">
      <c r="A38" s="740" t="s">
        <v>648</v>
      </c>
      <c r="B38" s="731">
        <v>0</v>
      </c>
      <c r="C38" s="731"/>
      <c r="D38" s="733">
        <v>1232000</v>
      </c>
      <c r="E38" s="733">
        <v>50000</v>
      </c>
      <c r="F38" s="733">
        <v>25000</v>
      </c>
      <c r="G38" s="733">
        <v>0</v>
      </c>
      <c r="H38" s="733">
        <v>0</v>
      </c>
      <c r="I38" s="733">
        <v>0</v>
      </c>
      <c r="J38" s="733">
        <v>0</v>
      </c>
      <c r="K38" s="733">
        <v>0</v>
      </c>
      <c r="L38" s="732">
        <v>0</v>
      </c>
      <c r="M38" s="733">
        <v>0</v>
      </c>
      <c r="N38" s="733">
        <v>0</v>
      </c>
      <c r="O38" s="733">
        <v>0</v>
      </c>
      <c r="P38" s="733">
        <v>0</v>
      </c>
      <c r="Q38" s="732">
        <v>0</v>
      </c>
      <c r="R38" s="733">
        <v>0</v>
      </c>
      <c r="S38" s="733">
        <v>0</v>
      </c>
      <c r="T38" s="733">
        <v>0</v>
      </c>
      <c r="U38" s="733">
        <v>0</v>
      </c>
      <c r="V38" s="733">
        <v>0</v>
      </c>
      <c r="W38" s="733">
        <v>0</v>
      </c>
      <c r="X38" s="733">
        <v>0</v>
      </c>
      <c r="Y38" s="733">
        <v>0</v>
      </c>
      <c r="Z38" s="733">
        <v>0</v>
      </c>
      <c r="AA38" s="733">
        <v>0</v>
      </c>
      <c r="AB38" s="733">
        <v>0</v>
      </c>
    </row>
    <row r="39" spans="1:28" hidden="1" x14ac:dyDescent="0.55000000000000004">
      <c r="A39" s="741" t="s">
        <v>649</v>
      </c>
      <c r="B39" s="731">
        <v>0</v>
      </c>
      <c r="C39" s="731"/>
      <c r="D39" s="733">
        <v>600000</v>
      </c>
      <c r="E39" s="733">
        <v>493992</v>
      </c>
      <c r="F39" s="733">
        <v>480245</v>
      </c>
      <c r="G39" s="733">
        <v>95044</v>
      </c>
      <c r="H39" s="733">
        <v>125000</v>
      </c>
      <c r="I39" s="733">
        <v>0</v>
      </c>
      <c r="J39" s="733">
        <v>0</v>
      </c>
      <c r="K39" s="733">
        <v>0</v>
      </c>
      <c r="L39" s="732">
        <v>0</v>
      </c>
      <c r="M39" s="733">
        <v>0</v>
      </c>
      <c r="N39" s="733">
        <v>0</v>
      </c>
      <c r="O39" s="733">
        <v>0</v>
      </c>
      <c r="P39" s="733">
        <v>0</v>
      </c>
      <c r="Q39" s="732">
        <v>0</v>
      </c>
      <c r="R39" s="733">
        <v>0</v>
      </c>
      <c r="S39" s="733">
        <v>0</v>
      </c>
      <c r="T39" s="733">
        <v>0</v>
      </c>
      <c r="U39" s="733">
        <v>0</v>
      </c>
      <c r="V39" s="733">
        <v>0</v>
      </c>
      <c r="W39" s="733">
        <v>0</v>
      </c>
      <c r="X39" s="733">
        <v>0</v>
      </c>
      <c r="Y39" s="733">
        <v>0</v>
      </c>
      <c r="Z39" s="733">
        <v>0</v>
      </c>
      <c r="AA39" s="733">
        <v>0</v>
      </c>
      <c r="AB39" s="733">
        <v>0</v>
      </c>
    </row>
    <row r="40" spans="1:28" x14ac:dyDescent="0.55000000000000004">
      <c r="A40" s="731" t="s">
        <v>650</v>
      </c>
      <c r="B40" s="731">
        <v>26169.08</v>
      </c>
      <c r="C40" s="731"/>
      <c r="D40" s="733">
        <v>2000</v>
      </c>
      <c r="E40" s="733">
        <v>2000</v>
      </c>
      <c r="F40" s="733">
        <v>2000</v>
      </c>
      <c r="G40" s="733">
        <v>2000</v>
      </c>
      <c r="H40" s="733">
        <v>2000</v>
      </c>
      <c r="I40" s="733">
        <v>1000</v>
      </c>
      <c r="J40" s="733">
        <v>2000</v>
      </c>
      <c r="K40" s="733">
        <v>2000</v>
      </c>
      <c r="L40" s="732">
        <v>2000</v>
      </c>
      <c r="M40" s="733">
        <v>2000</v>
      </c>
      <c r="N40" s="733">
        <v>2000</v>
      </c>
      <c r="O40" s="733">
        <v>2000</v>
      </c>
      <c r="P40" s="733">
        <v>17000</v>
      </c>
      <c r="Q40" s="732">
        <v>10000</v>
      </c>
      <c r="R40" s="733">
        <v>35000</v>
      </c>
      <c r="S40" s="733">
        <v>35000</v>
      </c>
      <c r="T40" s="733">
        <v>75000</v>
      </c>
      <c r="U40" s="733">
        <v>75000</v>
      </c>
      <c r="V40" s="733">
        <v>75000</v>
      </c>
      <c r="W40" s="733">
        <v>75000</v>
      </c>
      <c r="X40" s="733">
        <v>75000</v>
      </c>
      <c r="Y40" s="733">
        <v>75000</v>
      </c>
      <c r="Z40" s="733">
        <v>75000</v>
      </c>
      <c r="AA40" s="733">
        <v>75000</v>
      </c>
      <c r="AB40" s="733">
        <v>75000</v>
      </c>
    </row>
    <row r="41" spans="1:28" hidden="1" x14ac:dyDescent="0.55000000000000004">
      <c r="A41" s="742" t="s">
        <v>651</v>
      </c>
      <c r="B41" s="731">
        <v>0</v>
      </c>
      <c r="C41" s="731"/>
      <c r="D41" s="733">
        <v>85000</v>
      </c>
      <c r="E41" s="733">
        <v>0</v>
      </c>
      <c r="F41" s="733">
        <v>0</v>
      </c>
      <c r="G41" s="733">
        <v>0</v>
      </c>
      <c r="H41" s="733">
        <v>30000</v>
      </c>
      <c r="I41" s="733">
        <v>0</v>
      </c>
      <c r="J41" s="733">
        <v>0</v>
      </c>
      <c r="K41" s="733">
        <v>0</v>
      </c>
      <c r="L41" s="732">
        <v>0</v>
      </c>
      <c r="M41" s="733">
        <v>0</v>
      </c>
      <c r="N41" s="733">
        <v>0</v>
      </c>
      <c r="O41" s="733">
        <v>0</v>
      </c>
      <c r="P41" s="733">
        <v>0</v>
      </c>
      <c r="Q41" s="732">
        <v>0</v>
      </c>
      <c r="R41" s="733">
        <v>0</v>
      </c>
      <c r="S41" s="733">
        <v>0</v>
      </c>
      <c r="T41" s="733">
        <v>0</v>
      </c>
      <c r="U41" s="733">
        <v>0</v>
      </c>
      <c r="V41" s="733">
        <v>0</v>
      </c>
      <c r="W41" s="733">
        <v>0</v>
      </c>
      <c r="X41" s="733">
        <v>0</v>
      </c>
      <c r="Y41" s="733">
        <v>0</v>
      </c>
      <c r="Z41" s="733">
        <v>0</v>
      </c>
      <c r="AA41" s="733">
        <v>0</v>
      </c>
      <c r="AB41" s="733">
        <v>0</v>
      </c>
    </row>
    <row r="42" spans="1:28" x14ac:dyDescent="0.55000000000000004">
      <c r="A42" s="731" t="s">
        <v>652</v>
      </c>
      <c r="B42" s="731">
        <v>58789.919999999998</v>
      </c>
      <c r="C42" s="731"/>
      <c r="D42" s="733">
        <v>25000</v>
      </c>
      <c r="E42" s="733">
        <v>35000</v>
      </c>
      <c r="F42" s="733">
        <v>35000</v>
      </c>
      <c r="G42" s="733">
        <v>0</v>
      </c>
      <c r="H42" s="733">
        <v>10000</v>
      </c>
      <c r="I42" s="733">
        <v>0</v>
      </c>
      <c r="J42" s="733">
        <v>10000</v>
      </c>
      <c r="K42" s="733">
        <v>0</v>
      </c>
      <c r="L42" s="732">
        <v>0</v>
      </c>
      <c r="M42" s="733">
        <v>0</v>
      </c>
      <c r="N42" s="733">
        <v>0</v>
      </c>
      <c r="O42" s="733">
        <v>0</v>
      </c>
      <c r="P42" s="733">
        <v>0</v>
      </c>
      <c r="Q42" s="732">
        <v>0</v>
      </c>
      <c r="R42" s="733">
        <v>0</v>
      </c>
      <c r="S42" s="733">
        <v>0</v>
      </c>
      <c r="T42" s="733">
        <v>0</v>
      </c>
      <c r="U42" s="733">
        <v>0</v>
      </c>
      <c r="V42" s="733">
        <v>0</v>
      </c>
      <c r="W42" s="733">
        <v>0</v>
      </c>
      <c r="X42" s="733">
        <v>0</v>
      </c>
      <c r="Y42" s="733">
        <v>0</v>
      </c>
      <c r="Z42" s="733">
        <v>0</v>
      </c>
      <c r="AA42" s="733">
        <v>0</v>
      </c>
      <c r="AB42" s="733">
        <v>0</v>
      </c>
    </row>
    <row r="43" spans="1:28" x14ac:dyDescent="0.55000000000000004">
      <c r="A43" s="731" t="s">
        <v>653</v>
      </c>
      <c r="B43" s="731">
        <v>6652.06</v>
      </c>
      <c r="C43" s="731"/>
      <c r="D43" s="733">
        <v>0</v>
      </c>
      <c r="E43" s="733">
        <v>0</v>
      </c>
      <c r="F43" s="733">
        <v>0</v>
      </c>
      <c r="G43" s="733">
        <v>0</v>
      </c>
      <c r="H43" s="733">
        <v>0</v>
      </c>
      <c r="I43" s="733">
        <v>0</v>
      </c>
      <c r="J43" s="733">
        <v>0</v>
      </c>
      <c r="K43" s="733">
        <v>0</v>
      </c>
      <c r="L43" s="732">
        <v>0</v>
      </c>
      <c r="M43" s="733">
        <v>0</v>
      </c>
      <c r="N43" s="733">
        <v>15000</v>
      </c>
      <c r="O43" s="733">
        <v>15000</v>
      </c>
      <c r="P43" s="733">
        <v>15000</v>
      </c>
      <c r="Q43" s="732">
        <v>15000</v>
      </c>
      <c r="R43" s="733">
        <v>15000</v>
      </c>
      <c r="S43" s="733">
        <v>15000</v>
      </c>
      <c r="T43" s="733">
        <v>15000</v>
      </c>
      <c r="U43" s="733">
        <v>15000</v>
      </c>
      <c r="V43" s="733">
        <v>15000</v>
      </c>
      <c r="W43" s="733">
        <v>35000</v>
      </c>
      <c r="X43" s="733">
        <v>25000</v>
      </c>
      <c r="Y43" s="733">
        <v>25000</v>
      </c>
      <c r="Z43" s="733">
        <v>25000</v>
      </c>
      <c r="AA43" s="733">
        <v>25000</v>
      </c>
      <c r="AB43" s="733">
        <v>25000</v>
      </c>
    </row>
    <row r="44" spans="1:28" x14ac:dyDescent="0.55000000000000004">
      <c r="A44" s="731" t="s">
        <v>654</v>
      </c>
      <c r="B44" s="731">
        <v>782203.25</v>
      </c>
      <c r="C44" s="731"/>
      <c r="D44" s="733">
        <v>375000</v>
      </c>
      <c r="E44" s="733">
        <v>215000</v>
      </c>
      <c r="F44" s="733">
        <v>225000</v>
      </c>
      <c r="G44" s="733">
        <v>300000</v>
      </c>
      <c r="H44" s="733">
        <v>265000</v>
      </c>
      <c r="I44" s="733">
        <v>190647</v>
      </c>
      <c r="J44" s="733">
        <v>200000</v>
      </c>
      <c r="K44" s="733">
        <v>0</v>
      </c>
      <c r="L44" s="732">
        <v>0</v>
      </c>
      <c r="M44" s="733">
        <v>0</v>
      </c>
      <c r="N44" s="733">
        <v>0</v>
      </c>
      <c r="O44" s="733">
        <v>0</v>
      </c>
      <c r="P44" s="733">
        <v>0</v>
      </c>
      <c r="Q44" s="732">
        <v>0</v>
      </c>
      <c r="R44" s="733">
        <v>0</v>
      </c>
      <c r="S44" s="733">
        <v>0</v>
      </c>
      <c r="T44" s="733">
        <v>0</v>
      </c>
      <c r="U44" s="733">
        <v>0</v>
      </c>
      <c r="V44" s="733">
        <v>0</v>
      </c>
      <c r="W44" s="733">
        <v>0</v>
      </c>
      <c r="X44" s="733">
        <v>0</v>
      </c>
      <c r="Y44" s="733">
        <v>0</v>
      </c>
      <c r="Z44" s="733">
        <v>0</v>
      </c>
      <c r="AA44" s="733">
        <v>0</v>
      </c>
      <c r="AB44" s="733">
        <v>0</v>
      </c>
    </row>
    <row r="45" spans="1:28" x14ac:dyDescent="0.55000000000000004">
      <c r="A45" s="731" t="s">
        <v>655</v>
      </c>
      <c r="B45" s="731">
        <v>15058.21</v>
      </c>
      <c r="C45" s="731"/>
      <c r="D45" s="733">
        <v>56000</v>
      </c>
      <c r="E45" s="733">
        <v>56000</v>
      </c>
      <c r="F45" s="733">
        <v>56000</v>
      </c>
      <c r="G45" s="733">
        <v>30000</v>
      </c>
      <c r="H45" s="733">
        <v>15000</v>
      </c>
      <c r="I45" s="733">
        <v>0</v>
      </c>
      <c r="J45" s="733">
        <v>5000</v>
      </c>
      <c r="K45" s="733">
        <v>0</v>
      </c>
      <c r="L45" s="732">
        <v>0</v>
      </c>
      <c r="M45" s="733">
        <v>0</v>
      </c>
      <c r="N45" s="733">
        <v>0</v>
      </c>
      <c r="O45" s="733">
        <v>0</v>
      </c>
      <c r="P45" s="733">
        <v>0</v>
      </c>
      <c r="Q45" s="732">
        <v>0</v>
      </c>
      <c r="R45" s="733">
        <v>0</v>
      </c>
      <c r="S45" s="733">
        <v>0</v>
      </c>
      <c r="T45" s="733">
        <v>0</v>
      </c>
      <c r="U45" s="733">
        <v>0</v>
      </c>
      <c r="V45" s="733">
        <v>0</v>
      </c>
      <c r="W45" s="733">
        <v>0</v>
      </c>
      <c r="X45" s="733">
        <v>0</v>
      </c>
      <c r="Y45" s="733">
        <v>0</v>
      </c>
      <c r="Z45" s="733">
        <v>0</v>
      </c>
      <c r="AA45" s="733">
        <v>0</v>
      </c>
      <c r="AB45" s="733">
        <v>0</v>
      </c>
    </row>
    <row r="46" spans="1:28" x14ac:dyDescent="0.55000000000000004">
      <c r="A46" s="731" t="s">
        <v>656</v>
      </c>
      <c r="B46" s="731">
        <v>915565.62</v>
      </c>
      <c r="C46" s="731"/>
      <c r="D46" s="733">
        <v>100000</v>
      </c>
      <c r="E46" s="733">
        <v>100000</v>
      </c>
      <c r="F46" s="733">
        <v>100000</v>
      </c>
      <c r="G46" s="733">
        <v>100000</v>
      </c>
      <c r="H46" s="733">
        <v>175000</v>
      </c>
      <c r="I46" s="733">
        <v>115000</v>
      </c>
      <c r="J46" s="733">
        <v>0</v>
      </c>
      <c r="K46" s="733">
        <v>0</v>
      </c>
      <c r="L46" s="732">
        <v>0</v>
      </c>
      <c r="M46" s="733">
        <v>0</v>
      </c>
      <c r="N46" s="733">
        <v>0</v>
      </c>
      <c r="O46" s="733">
        <v>0</v>
      </c>
      <c r="P46" s="733">
        <v>0</v>
      </c>
      <c r="Q46" s="732">
        <v>0</v>
      </c>
      <c r="R46" s="733">
        <v>0</v>
      </c>
      <c r="S46" s="733">
        <v>0</v>
      </c>
      <c r="T46" s="733">
        <v>0</v>
      </c>
      <c r="U46" s="733">
        <v>0</v>
      </c>
      <c r="V46" s="733">
        <v>0</v>
      </c>
      <c r="W46" s="733">
        <v>0</v>
      </c>
      <c r="X46" s="733">
        <v>0</v>
      </c>
      <c r="Y46" s="733">
        <v>0</v>
      </c>
      <c r="Z46" s="733">
        <v>0</v>
      </c>
      <c r="AA46" s="733">
        <v>0</v>
      </c>
      <c r="AB46" s="733">
        <v>0</v>
      </c>
    </row>
    <row r="47" spans="1:28" hidden="1" x14ac:dyDescent="0.55000000000000004">
      <c r="A47" s="739" t="s">
        <v>657</v>
      </c>
      <c r="B47" s="731">
        <v>0</v>
      </c>
      <c r="C47" s="731"/>
      <c r="D47" s="733">
        <v>30000</v>
      </c>
      <c r="E47" s="733">
        <v>30000</v>
      </c>
      <c r="F47" s="733">
        <v>30000</v>
      </c>
      <c r="G47" s="733">
        <v>30000</v>
      </c>
      <c r="H47" s="733">
        <v>45000</v>
      </c>
      <c r="I47" s="733">
        <v>0</v>
      </c>
      <c r="J47" s="733">
        <v>0</v>
      </c>
      <c r="K47" s="733">
        <v>0</v>
      </c>
      <c r="L47" s="732">
        <v>0</v>
      </c>
      <c r="M47" s="733">
        <v>0</v>
      </c>
      <c r="N47" s="733">
        <v>0</v>
      </c>
      <c r="O47" s="733">
        <v>0</v>
      </c>
      <c r="P47" s="733">
        <v>0</v>
      </c>
      <c r="Q47" s="732">
        <v>0</v>
      </c>
      <c r="R47" s="733">
        <v>0</v>
      </c>
      <c r="S47" s="733">
        <v>0</v>
      </c>
      <c r="T47" s="733">
        <v>0</v>
      </c>
      <c r="U47" s="733">
        <v>0</v>
      </c>
      <c r="V47" s="733">
        <v>0</v>
      </c>
      <c r="W47" s="733">
        <v>0</v>
      </c>
      <c r="X47" s="733">
        <v>0</v>
      </c>
      <c r="Y47" s="733">
        <v>0</v>
      </c>
      <c r="Z47" s="733">
        <v>0</v>
      </c>
      <c r="AA47" s="733">
        <v>0</v>
      </c>
      <c r="AB47" s="733">
        <v>0</v>
      </c>
    </row>
    <row r="48" spans="1:28" x14ac:dyDescent="0.55000000000000004">
      <c r="A48" s="743" t="s">
        <v>658</v>
      </c>
      <c r="B48" s="731">
        <v>1108582.79</v>
      </c>
      <c r="C48" s="731"/>
      <c r="D48" s="733"/>
      <c r="E48" s="733"/>
      <c r="F48" s="733"/>
      <c r="G48" s="733"/>
      <c r="H48" s="733"/>
      <c r="I48" s="733"/>
      <c r="J48" s="733">
        <v>150000</v>
      </c>
      <c r="K48" s="733">
        <v>525000</v>
      </c>
      <c r="L48" s="732">
        <v>0</v>
      </c>
      <c r="M48" s="733">
        <v>185000</v>
      </c>
      <c r="N48" s="733">
        <v>400000</v>
      </c>
      <c r="O48" s="733">
        <v>400000</v>
      </c>
      <c r="P48" s="733">
        <v>400000</v>
      </c>
      <c r="Q48" s="732">
        <v>600000</v>
      </c>
      <c r="R48" s="732">
        <v>600000</v>
      </c>
      <c r="S48" s="732">
        <v>600000</v>
      </c>
      <c r="T48" s="732">
        <v>450000</v>
      </c>
      <c r="U48" s="732">
        <v>450000</v>
      </c>
      <c r="V48" s="732">
        <f>70000+475000</f>
        <v>545000</v>
      </c>
      <c r="W48" s="732">
        <v>625000</v>
      </c>
      <c r="X48" s="732">
        <v>700000</v>
      </c>
      <c r="Y48" s="732">
        <v>775000</v>
      </c>
      <c r="Z48" s="732">
        <v>850000</v>
      </c>
      <c r="AA48" s="732">
        <v>925000</v>
      </c>
      <c r="AB48" s="732">
        <v>925000</v>
      </c>
    </row>
    <row r="49" spans="1:28" x14ac:dyDescent="0.55000000000000004">
      <c r="A49" s="731" t="s">
        <v>407</v>
      </c>
      <c r="B49" s="731">
        <v>49130.01</v>
      </c>
      <c r="C49" s="731"/>
      <c r="D49" s="733">
        <v>0</v>
      </c>
      <c r="E49" s="733">
        <v>0</v>
      </c>
      <c r="F49" s="733">
        <v>0</v>
      </c>
      <c r="G49" s="733">
        <v>0</v>
      </c>
      <c r="H49" s="733">
        <v>25000</v>
      </c>
      <c r="I49" s="733">
        <v>10000</v>
      </c>
      <c r="J49" s="733">
        <v>90000</v>
      </c>
      <c r="K49" s="733">
        <v>75000</v>
      </c>
      <c r="L49" s="732">
        <v>40000</v>
      </c>
      <c r="M49" s="733">
        <v>0</v>
      </c>
      <c r="N49" s="733">
        <v>50000</v>
      </c>
      <c r="O49" s="733">
        <v>75000</v>
      </c>
      <c r="P49" s="733">
        <v>75000</v>
      </c>
      <c r="Q49" s="732">
        <v>45000</v>
      </c>
      <c r="R49" s="733">
        <v>65000</v>
      </c>
      <c r="S49" s="733">
        <v>100000</v>
      </c>
      <c r="T49" s="733">
        <v>125000</v>
      </c>
      <c r="U49" s="733">
        <v>125000</v>
      </c>
      <c r="V49" s="733">
        <v>125000</v>
      </c>
      <c r="W49" s="733">
        <v>125000</v>
      </c>
      <c r="X49" s="733">
        <v>125000</v>
      </c>
      <c r="Y49" s="733">
        <v>125000</v>
      </c>
      <c r="Z49" s="733">
        <v>125000</v>
      </c>
      <c r="AA49" s="733">
        <v>125000</v>
      </c>
      <c r="AB49" s="733">
        <v>125000</v>
      </c>
    </row>
    <row r="50" spans="1:28" x14ac:dyDescent="0.55000000000000004">
      <c r="A50" s="743" t="s">
        <v>659</v>
      </c>
      <c r="B50" s="731">
        <v>0</v>
      </c>
      <c r="C50" s="731"/>
      <c r="D50" s="733">
        <v>71000</v>
      </c>
      <c r="E50" s="733">
        <v>0</v>
      </c>
      <c r="F50" s="733">
        <v>0</v>
      </c>
      <c r="G50" s="733">
        <v>0</v>
      </c>
      <c r="H50" s="733">
        <v>0</v>
      </c>
      <c r="I50" s="733">
        <v>0</v>
      </c>
      <c r="J50" s="733">
        <v>0</v>
      </c>
      <c r="K50" s="733">
        <v>0</v>
      </c>
      <c r="L50" s="732">
        <v>0</v>
      </c>
      <c r="M50" s="733">
        <v>0</v>
      </c>
      <c r="N50" s="733">
        <v>0</v>
      </c>
      <c r="O50" s="733">
        <v>0</v>
      </c>
      <c r="P50" s="733">
        <v>0</v>
      </c>
      <c r="Q50" s="732">
        <v>0</v>
      </c>
      <c r="R50" s="733">
        <v>0</v>
      </c>
      <c r="S50" s="733">
        <v>0</v>
      </c>
      <c r="T50" s="733">
        <v>0</v>
      </c>
      <c r="U50" s="733">
        <v>0</v>
      </c>
      <c r="V50" s="733">
        <v>0</v>
      </c>
      <c r="W50" s="733">
        <v>0</v>
      </c>
      <c r="X50" s="733">
        <v>0</v>
      </c>
      <c r="Y50" s="733">
        <v>0</v>
      </c>
      <c r="Z50" s="733">
        <v>0</v>
      </c>
      <c r="AA50" s="733">
        <v>0</v>
      </c>
      <c r="AB50" s="733">
        <v>0</v>
      </c>
    </row>
    <row r="51" spans="1:28" x14ac:dyDescent="0.55000000000000004">
      <c r="A51" s="743" t="s">
        <v>660</v>
      </c>
      <c r="B51" s="731"/>
      <c r="C51" s="731"/>
      <c r="D51" s="733"/>
      <c r="E51" s="733"/>
      <c r="F51" s="733"/>
      <c r="G51" s="733"/>
      <c r="H51" s="733"/>
      <c r="I51" s="733"/>
      <c r="J51" s="733"/>
      <c r="K51" s="733"/>
      <c r="L51" s="732"/>
      <c r="M51" s="733"/>
      <c r="N51" s="733"/>
      <c r="O51" s="733"/>
      <c r="P51" s="733">
        <v>10000</v>
      </c>
      <c r="Q51" s="732">
        <v>65000</v>
      </c>
      <c r="R51" s="733">
        <v>65000</v>
      </c>
      <c r="S51" s="733">
        <v>20000</v>
      </c>
      <c r="T51" s="733">
        <v>20000</v>
      </c>
      <c r="U51" s="733">
        <v>20000</v>
      </c>
      <c r="V51" s="733">
        <v>15000</v>
      </c>
      <c r="W51" s="733">
        <v>15000</v>
      </c>
      <c r="X51" s="733">
        <v>15000</v>
      </c>
      <c r="Y51" s="733">
        <v>15000</v>
      </c>
      <c r="Z51" s="733">
        <v>15000</v>
      </c>
      <c r="AA51" s="733">
        <v>15000</v>
      </c>
      <c r="AB51" s="733">
        <v>20000</v>
      </c>
    </row>
    <row r="52" spans="1:28" ht="18.600000000000001" x14ac:dyDescent="1.1000000000000001">
      <c r="A52" s="731" t="s">
        <v>661</v>
      </c>
      <c r="B52" s="731">
        <v>20048.439999999999</v>
      </c>
      <c r="C52" s="731"/>
      <c r="D52" s="733">
        <v>0</v>
      </c>
      <c r="E52" s="733">
        <v>0</v>
      </c>
      <c r="F52" s="733">
        <v>85000</v>
      </c>
      <c r="G52" s="733">
        <v>5000</v>
      </c>
      <c r="H52" s="733">
        <v>12000</v>
      </c>
      <c r="I52" s="733">
        <v>0</v>
      </c>
      <c r="J52" s="736">
        <v>5000</v>
      </c>
      <c r="K52" s="736">
        <v>0</v>
      </c>
      <c r="L52" s="744">
        <v>0</v>
      </c>
      <c r="M52" s="736">
        <v>0</v>
      </c>
      <c r="N52" s="736">
        <v>0</v>
      </c>
      <c r="O52" s="736">
        <v>0</v>
      </c>
      <c r="P52" s="736">
        <v>0</v>
      </c>
      <c r="Q52" s="744">
        <v>10000</v>
      </c>
      <c r="R52" s="736">
        <v>10000</v>
      </c>
      <c r="S52" s="736">
        <v>15000</v>
      </c>
      <c r="T52" s="736">
        <v>5000</v>
      </c>
      <c r="U52" s="736">
        <v>5000</v>
      </c>
      <c r="V52" s="736">
        <v>5000</v>
      </c>
      <c r="W52" s="736">
        <v>5000</v>
      </c>
      <c r="X52" s="736">
        <v>5000</v>
      </c>
      <c r="Y52" s="736">
        <v>5000</v>
      </c>
      <c r="Z52" s="736">
        <v>5000</v>
      </c>
      <c r="AA52" s="736">
        <v>5000</v>
      </c>
      <c r="AB52" s="736">
        <v>5000</v>
      </c>
    </row>
    <row r="53" spans="1:28" hidden="1" x14ac:dyDescent="0.55000000000000004">
      <c r="A53" s="745" t="s">
        <v>662</v>
      </c>
      <c r="B53" s="746">
        <v>0</v>
      </c>
      <c r="C53" s="746"/>
      <c r="D53" s="733">
        <v>0</v>
      </c>
      <c r="E53" s="733">
        <v>0</v>
      </c>
      <c r="F53" s="733">
        <v>0</v>
      </c>
      <c r="G53" s="733">
        <v>0</v>
      </c>
      <c r="H53" s="733">
        <v>0</v>
      </c>
      <c r="I53" s="733">
        <v>0</v>
      </c>
      <c r="J53" s="733">
        <v>0</v>
      </c>
      <c r="K53" s="747">
        <v>0</v>
      </c>
      <c r="L53" s="748">
        <v>0</v>
      </c>
      <c r="M53" s="747">
        <v>0</v>
      </c>
      <c r="N53" s="747">
        <v>0</v>
      </c>
      <c r="O53" s="747">
        <v>0</v>
      </c>
      <c r="P53" s="747">
        <v>0</v>
      </c>
      <c r="Q53" s="747">
        <v>0</v>
      </c>
      <c r="R53" s="747">
        <v>0</v>
      </c>
    </row>
    <row r="54" spans="1:28" ht="33.6" hidden="1" customHeight="1" x14ac:dyDescent="1.1000000000000001">
      <c r="A54" s="745" t="s">
        <v>663</v>
      </c>
      <c r="B54" s="749">
        <v>0</v>
      </c>
      <c r="C54" s="749"/>
      <c r="D54" s="750">
        <v>0</v>
      </c>
      <c r="E54" s="750">
        <v>0</v>
      </c>
      <c r="F54" s="736">
        <v>0</v>
      </c>
      <c r="G54" s="736">
        <v>0</v>
      </c>
      <c r="H54" s="751">
        <v>0</v>
      </c>
      <c r="I54" s="736">
        <v>0</v>
      </c>
      <c r="J54" s="752">
        <v>0</v>
      </c>
      <c r="K54" s="753">
        <v>0</v>
      </c>
      <c r="L54" s="754">
        <v>0</v>
      </c>
      <c r="M54" s="753">
        <v>0</v>
      </c>
      <c r="N54" s="753">
        <v>0</v>
      </c>
      <c r="O54" s="753">
        <v>0</v>
      </c>
      <c r="P54" s="753">
        <v>0</v>
      </c>
      <c r="Q54" s="753">
        <v>0</v>
      </c>
      <c r="R54" s="753">
        <v>0</v>
      </c>
      <c r="S54" s="753">
        <v>0</v>
      </c>
      <c r="T54" s="753">
        <v>0</v>
      </c>
      <c r="U54" s="753">
        <v>0</v>
      </c>
      <c r="V54" s="753">
        <v>0</v>
      </c>
      <c r="W54" s="753">
        <v>0</v>
      </c>
      <c r="X54" s="753">
        <v>0</v>
      </c>
      <c r="Y54" s="753">
        <v>0</v>
      </c>
      <c r="Z54" s="753">
        <v>0</v>
      </c>
      <c r="AA54" s="753">
        <v>0</v>
      </c>
      <c r="AB54" s="753">
        <v>0</v>
      </c>
    </row>
    <row r="55" spans="1:28" x14ac:dyDescent="0.55000000000000004">
      <c r="A55" s="731" t="s">
        <v>664</v>
      </c>
      <c r="B55" s="731">
        <v>6826515.9500000002</v>
      </c>
      <c r="C55" s="731"/>
      <c r="D55" s="731">
        <f t="shared" ref="D55:M55" si="6">SUM(D28:D54)</f>
        <v>3471000</v>
      </c>
      <c r="E55" s="731">
        <f t="shared" si="6"/>
        <v>1841992</v>
      </c>
      <c r="F55" s="731">
        <f t="shared" si="6"/>
        <v>1713245</v>
      </c>
      <c r="G55" s="731">
        <f t="shared" si="6"/>
        <v>1582044</v>
      </c>
      <c r="H55" s="731">
        <f t="shared" si="6"/>
        <v>1589000</v>
      </c>
      <c r="I55" s="731">
        <f>SUM(I28:I54)</f>
        <v>857647</v>
      </c>
      <c r="J55" s="731">
        <f t="shared" si="6"/>
        <v>1382000</v>
      </c>
      <c r="K55" s="731">
        <f t="shared" si="6"/>
        <v>887000</v>
      </c>
      <c r="L55" s="731">
        <f t="shared" si="6"/>
        <v>365000</v>
      </c>
      <c r="M55" s="731">
        <f t="shared" si="6"/>
        <v>538960</v>
      </c>
      <c r="N55" s="731">
        <f>SUM(N28:N54)-N50</f>
        <v>937000</v>
      </c>
      <c r="O55" s="731">
        <f>SUM(O28:O54)-O50</f>
        <v>974000</v>
      </c>
      <c r="P55" s="731">
        <f>SUM(P28:P54)</f>
        <v>1052000</v>
      </c>
      <c r="Q55" s="731">
        <f>SUM(Q28:Q54)</f>
        <v>1431000</v>
      </c>
      <c r="R55" s="731">
        <f t="shared" ref="R55:AA55" si="7">SUM(R28:R54)-R50</f>
        <v>1602000</v>
      </c>
      <c r="S55" s="731">
        <f t="shared" si="7"/>
        <v>1687000</v>
      </c>
      <c r="T55" s="731">
        <f t="shared" si="7"/>
        <v>1630000</v>
      </c>
      <c r="U55" s="731">
        <f t="shared" si="7"/>
        <v>1630000</v>
      </c>
      <c r="V55" s="731">
        <f t="shared" si="7"/>
        <v>1795000</v>
      </c>
      <c r="W55" s="731">
        <f t="shared" si="7"/>
        <v>1970000</v>
      </c>
      <c r="X55" s="731">
        <f t="shared" si="7"/>
        <v>2180000</v>
      </c>
      <c r="Y55" s="731">
        <f t="shared" si="7"/>
        <v>2315000</v>
      </c>
      <c r="Z55" s="731">
        <f t="shared" si="7"/>
        <v>2445000</v>
      </c>
      <c r="AA55" s="731">
        <f t="shared" si="7"/>
        <v>2545000</v>
      </c>
      <c r="AB55" s="731">
        <f>SUM(AB28:AB54)-AB50</f>
        <v>2575000</v>
      </c>
    </row>
    <row r="56" spans="1:28" x14ac:dyDescent="0.55000000000000004">
      <c r="A56" s="731"/>
      <c r="B56" s="731"/>
      <c r="C56" s="731"/>
      <c r="D56" s="731"/>
      <c r="E56" s="731"/>
      <c r="F56" s="731"/>
      <c r="G56" s="731"/>
      <c r="H56" s="731"/>
      <c r="I56" s="731"/>
      <c r="J56" s="731"/>
      <c r="K56" s="731"/>
      <c r="L56" s="731"/>
      <c r="M56" s="731"/>
      <c r="N56" s="731"/>
      <c r="O56" s="731"/>
      <c r="P56" s="731"/>
      <c r="Q56" s="731"/>
      <c r="R56" s="731"/>
      <c r="S56" s="731"/>
      <c r="T56" s="731"/>
      <c r="U56" s="731"/>
      <c r="V56" s="731"/>
      <c r="W56" s="731"/>
      <c r="X56" s="731"/>
      <c r="Y56" s="731"/>
      <c r="Z56" s="731"/>
      <c r="AA56" s="731"/>
      <c r="AB56" s="731"/>
    </row>
    <row r="57" spans="1:28" x14ac:dyDescent="0.55000000000000004">
      <c r="A57" s="755" t="s">
        <v>665</v>
      </c>
      <c r="D57" s="755"/>
      <c r="E57" s="755"/>
      <c r="F57" s="755"/>
      <c r="G57" s="755"/>
      <c r="H57" s="755"/>
      <c r="I57" s="755"/>
      <c r="P57" s="756"/>
      <c r="Q57" s="756"/>
      <c r="R57" s="756"/>
      <c r="S57" s="756"/>
      <c r="T57" s="756"/>
      <c r="U57" s="756"/>
      <c r="V57" s="756"/>
      <c r="W57" s="756"/>
      <c r="X57" s="756"/>
      <c r="Y57" s="756"/>
      <c r="Z57" s="756"/>
      <c r="AA57" s="756"/>
      <c r="AB57" s="756"/>
    </row>
    <row r="58" spans="1:28" x14ac:dyDescent="0.55000000000000004">
      <c r="A58" s="731" t="s">
        <v>666</v>
      </c>
      <c r="B58" s="757">
        <v>10905</v>
      </c>
      <c r="C58" s="757"/>
      <c r="D58" s="750">
        <v>0</v>
      </c>
      <c r="E58" s="750">
        <v>0</v>
      </c>
      <c r="F58" s="750">
        <v>0</v>
      </c>
      <c r="G58" s="750">
        <v>0</v>
      </c>
      <c r="H58" s="750">
        <v>0</v>
      </c>
      <c r="I58" s="750">
        <v>10000</v>
      </c>
      <c r="J58" s="750">
        <v>0</v>
      </c>
      <c r="K58" s="750">
        <v>0</v>
      </c>
      <c r="L58" s="758">
        <v>0</v>
      </c>
      <c r="M58" s="750">
        <v>0</v>
      </c>
      <c r="N58" s="750">
        <v>0</v>
      </c>
      <c r="O58" s="750">
        <v>0</v>
      </c>
      <c r="P58" s="750">
        <v>25000</v>
      </c>
      <c r="Q58" s="750">
        <v>15000</v>
      </c>
      <c r="R58" s="750">
        <v>10000</v>
      </c>
      <c r="S58" s="750">
        <v>10000</v>
      </c>
      <c r="T58" s="750">
        <v>10000</v>
      </c>
      <c r="U58" s="750">
        <v>10000</v>
      </c>
      <c r="V58" s="750">
        <v>10000</v>
      </c>
      <c r="W58" s="750">
        <v>10000</v>
      </c>
      <c r="X58" s="750">
        <v>10000</v>
      </c>
      <c r="Y58" s="750">
        <v>10000</v>
      </c>
      <c r="Z58" s="750">
        <v>10000</v>
      </c>
      <c r="AA58" s="750">
        <v>10000</v>
      </c>
      <c r="AB58" s="750">
        <v>10000</v>
      </c>
    </row>
    <row r="59" spans="1:28" x14ac:dyDescent="0.55000000000000004">
      <c r="A59" s="731" t="s">
        <v>667</v>
      </c>
      <c r="B59" s="757"/>
      <c r="C59" s="757"/>
      <c r="D59" s="750"/>
      <c r="E59" s="750"/>
      <c r="F59" s="750"/>
      <c r="G59" s="750"/>
      <c r="H59" s="750"/>
      <c r="I59" s="750"/>
      <c r="J59" s="750"/>
      <c r="K59" s="750"/>
      <c r="L59" s="758">
        <f>SUM(L55:L58)</f>
        <v>365000</v>
      </c>
      <c r="M59" s="758">
        <f>SUM(M55:M58)</f>
        <v>538960</v>
      </c>
      <c r="N59" s="758">
        <f>SUM(N55:N58)</f>
        <v>937000</v>
      </c>
      <c r="O59" s="758">
        <f>SUM(O55:O58)</f>
        <v>974000</v>
      </c>
      <c r="P59" s="758">
        <f t="shared" ref="P59:V59" si="8">SUM(P55:P58)</f>
        <v>1077000</v>
      </c>
      <c r="Q59" s="758">
        <f t="shared" si="8"/>
        <v>1446000</v>
      </c>
      <c r="R59" s="758">
        <f t="shared" si="8"/>
        <v>1612000</v>
      </c>
      <c r="S59" s="758">
        <f t="shared" si="8"/>
        <v>1697000</v>
      </c>
      <c r="T59" s="758">
        <f t="shared" si="8"/>
        <v>1640000</v>
      </c>
      <c r="U59" s="758">
        <f t="shared" si="8"/>
        <v>1640000</v>
      </c>
      <c r="V59" s="758">
        <f t="shared" si="8"/>
        <v>1805000</v>
      </c>
      <c r="W59" s="758">
        <f t="shared" ref="W59:AB59" si="9">SUM(W55:W58)</f>
        <v>1980000</v>
      </c>
      <c r="X59" s="758">
        <f t="shared" si="9"/>
        <v>2190000</v>
      </c>
      <c r="Y59" s="758">
        <f t="shared" si="9"/>
        <v>2325000</v>
      </c>
      <c r="Z59" s="758">
        <f t="shared" si="9"/>
        <v>2455000</v>
      </c>
      <c r="AA59" s="758">
        <f t="shared" si="9"/>
        <v>2555000</v>
      </c>
      <c r="AB59" s="758">
        <f t="shared" si="9"/>
        <v>2585000</v>
      </c>
    </row>
    <row r="60" spans="1:28" x14ac:dyDescent="0.55000000000000004">
      <c r="P60" s="756"/>
      <c r="Q60" s="756"/>
      <c r="R60" s="756"/>
      <c r="S60" s="756"/>
      <c r="T60" s="756"/>
      <c r="U60" s="756"/>
      <c r="V60" s="756"/>
      <c r="W60" s="756"/>
      <c r="X60" s="756"/>
      <c r="Y60" s="756"/>
      <c r="Z60" s="756"/>
      <c r="AA60" s="756"/>
      <c r="AB60" s="756"/>
    </row>
    <row r="61" spans="1:28" x14ac:dyDescent="0.55000000000000004">
      <c r="A61" s="755" t="s">
        <v>668</v>
      </c>
      <c r="B61" s="731"/>
      <c r="C61" s="731"/>
      <c r="D61" s="731"/>
      <c r="E61" s="731"/>
      <c r="F61" s="731"/>
      <c r="G61" s="731"/>
      <c r="H61" s="731"/>
      <c r="I61" s="731"/>
      <c r="J61" s="733"/>
      <c r="K61" s="733"/>
      <c r="L61" s="732"/>
      <c r="M61" s="733"/>
      <c r="N61" s="733"/>
      <c r="O61" s="733"/>
      <c r="P61" s="733"/>
      <c r="Q61" s="733"/>
      <c r="R61" s="733"/>
      <c r="S61" s="733"/>
      <c r="T61" s="733"/>
      <c r="U61" s="733"/>
      <c r="V61" s="733"/>
      <c r="W61" s="733"/>
      <c r="X61" s="733"/>
      <c r="Y61" s="733"/>
      <c r="Z61" s="733"/>
      <c r="AA61" s="733"/>
      <c r="AB61" s="733"/>
    </row>
    <row r="62" spans="1:28" ht="18.600000000000001" x14ac:dyDescent="1.1000000000000001">
      <c r="A62" s="742" t="s">
        <v>669</v>
      </c>
      <c r="B62" s="731">
        <v>955575.82</v>
      </c>
      <c r="C62" s="731"/>
      <c r="D62" s="733"/>
      <c r="E62" s="733"/>
      <c r="F62" s="733"/>
      <c r="G62" s="733"/>
      <c r="H62" s="751">
        <v>5650000</v>
      </c>
      <c r="I62" s="733"/>
      <c r="J62" s="759">
        <v>450000</v>
      </c>
      <c r="K62" s="759">
        <v>500000</v>
      </c>
      <c r="L62" s="760">
        <v>350000</v>
      </c>
      <c r="M62" s="759">
        <v>225000</v>
      </c>
      <c r="N62" s="759">
        <v>25000</v>
      </c>
      <c r="O62" s="759">
        <v>25000</v>
      </c>
      <c r="P62" s="759">
        <v>25000</v>
      </c>
      <c r="Q62" s="759">
        <v>75000</v>
      </c>
      <c r="R62" s="759">
        <v>75000</v>
      </c>
      <c r="S62" s="759">
        <v>300000</v>
      </c>
      <c r="T62" s="759">
        <v>300000</v>
      </c>
      <c r="U62" s="759">
        <v>350000</v>
      </c>
      <c r="V62" s="759">
        <v>500000</v>
      </c>
      <c r="W62" s="759">
        <v>500000</v>
      </c>
      <c r="X62" s="759">
        <v>550000</v>
      </c>
      <c r="Y62" s="759">
        <v>575000</v>
      </c>
      <c r="Z62" s="759">
        <v>575000</v>
      </c>
      <c r="AA62" s="759">
        <v>575000</v>
      </c>
      <c r="AB62" s="759">
        <v>575000</v>
      </c>
    </row>
    <row r="63" spans="1:28" x14ac:dyDescent="0.55000000000000004">
      <c r="P63" s="756"/>
      <c r="Q63" s="756"/>
      <c r="R63" s="756"/>
      <c r="S63" s="756"/>
      <c r="T63" s="756"/>
      <c r="U63" s="756"/>
      <c r="V63" s="756"/>
      <c r="W63" s="756"/>
      <c r="X63" s="756"/>
      <c r="Y63" s="756"/>
      <c r="Z63" s="756"/>
      <c r="AA63" s="756"/>
      <c r="AB63" s="756"/>
    </row>
    <row r="64" spans="1:28" x14ac:dyDescent="0.55000000000000004">
      <c r="A64" s="731" t="s">
        <v>670</v>
      </c>
      <c r="B64" s="731">
        <v>6837420.9500000002</v>
      </c>
      <c r="C64" s="731"/>
      <c r="D64" s="731">
        <v>3471000</v>
      </c>
      <c r="E64" s="731">
        <v>1841992</v>
      </c>
      <c r="F64" s="731">
        <v>1713245</v>
      </c>
      <c r="G64" s="731">
        <v>1582044</v>
      </c>
      <c r="H64" s="731">
        <v>7239000</v>
      </c>
      <c r="I64" s="731">
        <v>867647</v>
      </c>
      <c r="J64" s="731">
        <f>SUM(J55:J62)</f>
        <v>1832000</v>
      </c>
      <c r="K64" s="731">
        <f>SUM(K55:K62)</f>
        <v>1387000</v>
      </c>
      <c r="L64" s="731">
        <f>SUM(L59:L62)</f>
        <v>715000</v>
      </c>
      <c r="M64" s="731">
        <f>SUM(M59:M62)</f>
        <v>763960</v>
      </c>
      <c r="N64" s="731">
        <f>SUM(N59:N62)</f>
        <v>962000</v>
      </c>
      <c r="O64" s="731">
        <f>SUM(O59:O62)</f>
        <v>999000</v>
      </c>
      <c r="P64" s="731">
        <f t="shared" ref="P64:V64" si="10">SUM(P59:P62)</f>
        <v>1102000</v>
      </c>
      <c r="Q64" s="731">
        <f t="shared" si="10"/>
        <v>1521000</v>
      </c>
      <c r="R64" s="731">
        <f t="shared" si="10"/>
        <v>1687000</v>
      </c>
      <c r="S64" s="731">
        <f t="shared" si="10"/>
        <v>1997000</v>
      </c>
      <c r="T64" s="731">
        <f t="shared" si="10"/>
        <v>1940000</v>
      </c>
      <c r="U64" s="731">
        <f t="shared" si="10"/>
        <v>1990000</v>
      </c>
      <c r="V64" s="731">
        <f t="shared" si="10"/>
        <v>2305000</v>
      </c>
      <c r="W64" s="731">
        <f t="shared" ref="W64:AB64" si="11">SUM(W59:W62)</f>
        <v>2480000</v>
      </c>
      <c r="X64" s="731">
        <f t="shared" si="11"/>
        <v>2740000</v>
      </c>
      <c r="Y64" s="731">
        <f t="shared" si="11"/>
        <v>2900000</v>
      </c>
      <c r="Z64" s="731">
        <f t="shared" si="11"/>
        <v>3030000</v>
      </c>
      <c r="AA64" s="731">
        <f t="shared" si="11"/>
        <v>3130000</v>
      </c>
      <c r="AB64" s="731">
        <f t="shared" si="11"/>
        <v>3160000</v>
      </c>
    </row>
    <row r="65" spans="1:28" x14ac:dyDescent="0.55000000000000004">
      <c r="Q65" s="756"/>
    </row>
    <row r="66" spans="1:28" x14ac:dyDescent="0.55000000000000004">
      <c r="Q66" s="756"/>
      <c r="V66" s="968" t="s">
        <v>626</v>
      </c>
      <c r="W66" s="968"/>
      <c r="X66" s="968"/>
      <c r="Y66" s="968"/>
      <c r="Z66" s="968"/>
      <c r="AA66" s="968"/>
    </row>
    <row r="67" spans="1:28" x14ac:dyDescent="0.55000000000000004">
      <c r="Q67" s="756"/>
      <c r="V67" s="730" t="s">
        <v>83</v>
      </c>
      <c r="W67" s="730" t="s">
        <v>108</v>
      </c>
      <c r="X67" s="730" t="s">
        <v>110</v>
      </c>
      <c r="Y67" s="730" t="s">
        <v>133</v>
      </c>
      <c r="Z67" s="730" t="s">
        <v>167</v>
      </c>
      <c r="AA67" s="730" t="s">
        <v>183</v>
      </c>
      <c r="AB67" s="730" t="s">
        <v>232</v>
      </c>
    </row>
    <row r="68" spans="1:28" x14ac:dyDescent="0.55000000000000004">
      <c r="A68" s="727" t="s">
        <v>671</v>
      </c>
      <c r="Q68" s="756"/>
    </row>
    <row r="69" spans="1:28" x14ac:dyDescent="0.55000000000000004">
      <c r="A69" s="727" t="s">
        <v>672</v>
      </c>
      <c r="Q69" s="756"/>
      <c r="V69" s="727">
        <v>200000</v>
      </c>
      <c r="W69" s="727">
        <v>250000</v>
      </c>
      <c r="X69" s="727">
        <v>300000</v>
      </c>
      <c r="Y69" s="727">
        <v>300000</v>
      </c>
      <c r="Z69" s="727">
        <v>325000</v>
      </c>
      <c r="AA69" s="727">
        <v>350000</v>
      </c>
      <c r="AB69" s="727">
        <v>350000</v>
      </c>
    </row>
    <row r="70" spans="1:28" x14ac:dyDescent="0.55000000000000004">
      <c r="A70" s="727" t="s">
        <v>221</v>
      </c>
      <c r="Q70" s="756"/>
      <c r="V70" s="727">
        <v>275000</v>
      </c>
      <c r="W70" s="727">
        <v>275000</v>
      </c>
      <c r="X70" s="727">
        <v>300000</v>
      </c>
      <c r="Y70" s="727">
        <v>300000</v>
      </c>
      <c r="Z70" s="727">
        <v>325000</v>
      </c>
      <c r="AA70" s="727">
        <v>350000</v>
      </c>
      <c r="AB70" s="727">
        <v>350000</v>
      </c>
    </row>
    <row r="71" spans="1:28" x14ac:dyDescent="0.55000000000000004">
      <c r="A71" s="727" t="s">
        <v>673</v>
      </c>
      <c r="Q71" s="756"/>
      <c r="V71" s="761">
        <v>70000</v>
      </c>
      <c r="W71" s="761">
        <v>100000</v>
      </c>
      <c r="X71" s="761">
        <v>100000</v>
      </c>
      <c r="Y71" s="761">
        <v>175000</v>
      </c>
      <c r="Z71" s="761">
        <v>200000</v>
      </c>
      <c r="AA71" s="761">
        <v>225000</v>
      </c>
      <c r="AB71" s="761">
        <v>225000</v>
      </c>
    </row>
    <row r="72" spans="1:28" x14ac:dyDescent="0.55000000000000004">
      <c r="Q72" s="756"/>
      <c r="V72" s="727">
        <f t="shared" ref="V72:AB72" si="12">SUM(V69:V71)</f>
        <v>545000</v>
      </c>
      <c r="W72" s="727">
        <f t="shared" si="12"/>
        <v>625000</v>
      </c>
      <c r="X72" s="727">
        <f t="shared" si="12"/>
        <v>700000</v>
      </c>
      <c r="Y72" s="727">
        <f t="shared" si="12"/>
        <v>775000</v>
      </c>
      <c r="Z72" s="727">
        <f t="shared" si="12"/>
        <v>850000</v>
      </c>
      <c r="AA72" s="727">
        <f t="shared" si="12"/>
        <v>925000</v>
      </c>
      <c r="AB72" s="727">
        <f t="shared" si="12"/>
        <v>925000</v>
      </c>
    </row>
    <row r="73" spans="1:28" hidden="1" x14ac:dyDescent="0.55000000000000004">
      <c r="Q73" s="756"/>
    </row>
    <row r="74" spans="1:28" hidden="1" x14ac:dyDescent="0.55000000000000004">
      <c r="Q74" s="756"/>
    </row>
    <row r="75" spans="1:28" ht="19.2" hidden="1" customHeight="1" x14ac:dyDescent="0.55000000000000004">
      <c r="Q75" s="756"/>
    </row>
    <row r="76" spans="1:28" hidden="1" x14ac:dyDescent="0.55000000000000004">
      <c r="Q76" s="756"/>
    </row>
    <row r="77" spans="1:28" hidden="1" x14ac:dyDescent="0.55000000000000004">
      <c r="M77" s="737"/>
      <c r="N77" s="737"/>
      <c r="O77" s="737"/>
      <c r="P77" s="737"/>
      <c r="Q77" s="737"/>
    </row>
    <row r="78" spans="1:28" hidden="1" x14ac:dyDescent="0.55000000000000004">
      <c r="M78" s="737"/>
      <c r="N78" s="737"/>
      <c r="O78" s="737"/>
      <c r="P78" s="737"/>
      <c r="Q78" s="737"/>
    </row>
    <row r="79" spans="1:28" hidden="1" x14ac:dyDescent="0.55000000000000004">
      <c r="A79" s="755" t="s">
        <v>674</v>
      </c>
      <c r="K79" s="762"/>
      <c r="Q79" s="756"/>
    </row>
    <row r="80" spans="1:28" hidden="1" x14ac:dyDescent="0.55000000000000004">
      <c r="A80" s="763" t="s">
        <v>675</v>
      </c>
      <c r="B80" s="756">
        <v>10493.04</v>
      </c>
      <c r="C80" s="756"/>
      <c r="D80" s="756">
        <v>0</v>
      </c>
      <c r="E80" s="756">
        <v>0</v>
      </c>
      <c r="F80" s="756">
        <v>0</v>
      </c>
      <c r="G80" s="756">
        <v>0</v>
      </c>
      <c r="H80" s="756">
        <v>0</v>
      </c>
      <c r="I80" s="756">
        <v>10000</v>
      </c>
      <c r="J80" s="756">
        <v>0</v>
      </c>
      <c r="K80" s="756">
        <v>0</v>
      </c>
      <c r="L80" s="764">
        <v>0</v>
      </c>
      <c r="M80" s="756">
        <v>0</v>
      </c>
      <c r="N80" s="756">
        <v>0</v>
      </c>
      <c r="O80" s="756"/>
      <c r="P80" s="756">
        <v>0</v>
      </c>
      <c r="Q80" s="756">
        <v>0</v>
      </c>
    </row>
    <row r="81" spans="1:17" hidden="1" x14ac:dyDescent="0.55000000000000004">
      <c r="A81" s="727" t="s">
        <v>676</v>
      </c>
      <c r="B81" s="756">
        <v>6577882</v>
      </c>
      <c r="C81" s="756"/>
      <c r="D81" s="756">
        <v>3471000</v>
      </c>
      <c r="E81" s="756">
        <v>1841992</v>
      </c>
      <c r="F81" s="756">
        <v>1713245</v>
      </c>
      <c r="G81" s="756">
        <v>1582044</v>
      </c>
      <c r="H81" s="756">
        <v>1589000</v>
      </c>
      <c r="I81" s="756">
        <v>857647</v>
      </c>
      <c r="J81" s="756">
        <v>891000</v>
      </c>
      <c r="K81" s="756">
        <v>1232000</v>
      </c>
      <c r="L81" s="764">
        <v>1516000</v>
      </c>
      <c r="M81" s="756">
        <v>1601000</v>
      </c>
      <c r="N81" s="756">
        <v>1626000</v>
      </c>
      <c r="O81" s="756"/>
      <c r="P81" s="756">
        <v>1626000</v>
      </c>
      <c r="Q81" s="756">
        <v>1676000</v>
      </c>
    </row>
    <row r="82" spans="1:17" hidden="1" x14ac:dyDescent="0.55000000000000004">
      <c r="A82" s="765" t="s">
        <v>677</v>
      </c>
      <c r="B82" s="766">
        <v>667547</v>
      </c>
      <c r="C82" s="766"/>
      <c r="D82" s="766">
        <v>0</v>
      </c>
      <c r="E82" s="766">
        <v>0</v>
      </c>
      <c r="F82" s="766">
        <v>0</v>
      </c>
      <c r="G82" s="766">
        <v>0</v>
      </c>
      <c r="H82" s="766">
        <v>5650000</v>
      </c>
      <c r="I82" s="766">
        <v>0</v>
      </c>
      <c r="J82" s="766">
        <v>0</v>
      </c>
      <c r="K82" s="766">
        <v>0</v>
      </c>
      <c r="L82" s="767">
        <v>0</v>
      </c>
      <c r="M82" s="766">
        <v>0</v>
      </c>
      <c r="N82" s="766">
        <v>0</v>
      </c>
      <c r="O82" s="766"/>
      <c r="P82" s="766">
        <v>0</v>
      </c>
      <c r="Q82" s="766">
        <v>0</v>
      </c>
    </row>
    <row r="83" spans="1:17" x14ac:dyDescent="0.55000000000000004">
      <c r="B83" s="756">
        <v>7255922.04</v>
      </c>
      <c r="C83" s="756"/>
      <c r="D83" s="756">
        <v>3471000</v>
      </c>
      <c r="E83" s="756">
        <v>1841992</v>
      </c>
      <c r="F83" s="756">
        <v>1713245</v>
      </c>
      <c r="G83" s="756">
        <v>1582044</v>
      </c>
      <c r="H83" s="756">
        <v>7239000</v>
      </c>
      <c r="I83" s="756">
        <v>867647</v>
      </c>
      <c r="J83" s="756">
        <v>891000</v>
      </c>
      <c r="K83" s="756">
        <v>1232000</v>
      </c>
      <c r="L83" s="764">
        <v>1516000</v>
      </c>
      <c r="M83" s="756">
        <v>1601000</v>
      </c>
      <c r="N83" s="756">
        <v>1626000</v>
      </c>
      <c r="O83" s="756"/>
      <c r="P83" s="756">
        <v>1626000</v>
      </c>
      <c r="Q83" s="756">
        <v>1676000</v>
      </c>
    </row>
    <row r="118" spans="1:17" ht="15" customHeight="1" x14ac:dyDescent="0.55000000000000004"/>
    <row r="120" spans="1:17" hidden="1" x14ac:dyDescent="0.55000000000000004"/>
    <row r="121" spans="1:17" hidden="1" x14ac:dyDescent="0.55000000000000004"/>
    <row r="122" spans="1:17" hidden="1" x14ac:dyDescent="0.55000000000000004">
      <c r="A122" s="969" t="s">
        <v>678</v>
      </c>
      <c r="B122" s="969"/>
      <c r="C122" s="969"/>
      <c r="D122" s="969"/>
      <c r="E122" s="969"/>
      <c r="F122" s="969"/>
      <c r="G122" s="969"/>
      <c r="H122" s="969"/>
      <c r="I122" s="969"/>
      <c r="J122" s="969"/>
      <c r="K122" s="969"/>
      <c r="L122" s="969"/>
      <c r="M122" s="969"/>
      <c r="N122" s="969"/>
      <c r="O122" s="969"/>
      <c r="P122" s="969"/>
      <c r="Q122" s="969"/>
    </row>
    <row r="123" spans="1:17" hidden="1" x14ac:dyDescent="0.55000000000000004">
      <c r="A123" s="768"/>
      <c r="B123" s="768"/>
      <c r="C123" s="768"/>
      <c r="D123" s="768"/>
      <c r="E123" s="768"/>
      <c r="F123" s="768"/>
      <c r="G123" s="768"/>
      <c r="H123" s="768"/>
      <c r="I123" s="768"/>
      <c r="J123" s="769"/>
      <c r="K123" s="769"/>
      <c r="L123" s="770"/>
      <c r="M123" s="769"/>
      <c r="N123" s="769"/>
      <c r="O123" s="769"/>
      <c r="P123" s="769"/>
      <c r="Q123" s="769"/>
    </row>
    <row r="124" spans="1:17" hidden="1" x14ac:dyDescent="0.55000000000000004">
      <c r="A124" s="768"/>
      <c r="B124" s="768"/>
      <c r="C124" s="768"/>
      <c r="D124" s="969" t="s">
        <v>679</v>
      </c>
      <c r="E124" s="969"/>
      <c r="F124" s="969"/>
      <c r="G124" s="969"/>
      <c r="H124" s="969"/>
      <c r="I124" s="969"/>
      <c r="J124" s="969"/>
      <c r="K124" s="970" t="s">
        <v>680</v>
      </c>
      <c r="L124" s="970"/>
      <c r="M124" s="970"/>
      <c r="N124" s="970"/>
      <c r="O124" s="970"/>
      <c r="P124" s="970"/>
      <c r="Q124" s="970"/>
    </row>
    <row r="125" spans="1:17" hidden="1" x14ac:dyDescent="0.55000000000000004">
      <c r="A125" s="771" t="s">
        <v>627</v>
      </c>
      <c r="B125" s="771" t="s">
        <v>681</v>
      </c>
      <c r="C125" s="771"/>
      <c r="D125" s="772" t="s">
        <v>629</v>
      </c>
      <c r="E125" s="772" t="s">
        <v>630</v>
      </c>
      <c r="F125" s="772" t="s">
        <v>631</v>
      </c>
      <c r="G125" s="772" t="s">
        <v>632</v>
      </c>
      <c r="H125" s="772" t="s">
        <v>633</v>
      </c>
      <c r="I125" s="772" t="s">
        <v>634</v>
      </c>
      <c r="J125" s="773" t="s">
        <v>682</v>
      </c>
      <c r="K125" s="773" t="s">
        <v>635</v>
      </c>
      <c r="L125" s="774" t="s">
        <v>636</v>
      </c>
      <c r="M125" s="773" t="s">
        <v>637</v>
      </c>
      <c r="N125" s="773" t="s">
        <v>608</v>
      </c>
      <c r="O125" s="773"/>
      <c r="P125" s="773" t="s">
        <v>609</v>
      </c>
      <c r="Q125" s="773" t="s">
        <v>610</v>
      </c>
    </row>
    <row r="126" spans="1:17" hidden="1" x14ac:dyDescent="0.55000000000000004">
      <c r="A126" s="768" t="s">
        <v>639</v>
      </c>
      <c r="B126" s="768">
        <v>150981</v>
      </c>
      <c r="C126" s="768"/>
      <c r="D126" s="769">
        <v>0</v>
      </c>
      <c r="E126" s="769">
        <v>-35000</v>
      </c>
      <c r="F126" s="769">
        <v>0</v>
      </c>
      <c r="G126" s="769">
        <v>0</v>
      </c>
      <c r="H126" s="769">
        <v>-117701</v>
      </c>
      <c r="I126" s="769">
        <v>0</v>
      </c>
      <c r="J126" s="769">
        <v>-135000</v>
      </c>
      <c r="K126" s="769">
        <v>0</v>
      </c>
      <c r="L126" s="770">
        <v>0</v>
      </c>
      <c r="M126" s="769">
        <v>-135000</v>
      </c>
      <c r="N126" s="769">
        <v>0</v>
      </c>
      <c r="O126" s="769"/>
      <c r="P126" s="769">
        <v>-140000</v>
      </c>
      <c r="Q126" s="769">
        <v>0</v>
      </c>
    </row>
    <row r="127" spans="1:17" hidden="1" x14ac:dyDescent="0.55000000000000004">
      <c r="A127" s="768" t="s">
        <v>640</v>
      </c>
      <c r="B127" s="768">
        <v>168435</v>
      </c>
      <c r="C127" s="768"/>
      <c r="D127" s="769">
        <v>0</v>
      </c>
      <c r="E127" s="769">
        <v>-9053.25</v>
      </c>
      <c r="F127" s="769">
        <v>-239194</v>
      </c>
      <c r="G127" s="769">
        <v>-27046</v>
      </c>
      <c r="H127" s="769">
        <v>0</v>
      </c>
      <c r="I127" s="769">
        <v>0</v>
      </c>
      <c r="J127" s="769">
        <v>-90000</v>
      </c>
      <c r="K127" s="769">
        <v>-300000</v>
      </c>
      <c r="L127" s="770">
        <v>-100000</v>
      </c>
      <c r="M127" s="769">
        <v>-350000</v>
      </c>
      <c r="N127" s="769">
        <v>-150000</v>
      </c>
      <c r="O127" s="769"/>
      <c r="P127" s="769">
        <v>0</v>
      </c>
      <c r="Q127" s="769">
        <v>0</v>
      </c>
    </row>
    <row r="128" spans="1:17" hidden="1" x14ac:dyDescent="0.55000000000000004">
      <c r="A128" s="768" t="s">
        <v>683</v>
      </c>
      <c r="B128" s="768">
        <v>500203</v>
      </c>
      <c r="C128" s="768"/>
      <c r="D128" s="769">
        <v>-66673</v>
      </c>
      <c r="E128" s="769">
        <v>0</v>
      </c>
      <c r="F128" s="769">
        <v>-36527</v>
      </c>
      <c r="G128" s="769">
        <v>-33157</v>
      </c>
      <c r="H128" s="769">
        <v>-37177</v>
      </c>
      <c r="I128" s="769">
        <v>-20429</v>
      </c>
      <c r="J128" s="769">
        <v>-385752</v>
      </c>
      <c r="K128" s="769">
        <v>-200000</v>
      </c>
      <c r="L128" s="770">
        <v>-200000</v>
      </c>
      <c r="M128" s="769">
        <v>-118333</v>
      </c>
      <c r="N128" s="769">
        <v>0</v>
      </c>
      <c r="O128" s="769"/>
      <c r="P128" s="769">
        <v>-20000</v>
      </c>
      <c r="Q128" s="769">
        <v>-120000</v>
      </c>
    </row>
    <row r="129" spans="1:17" hidden="1" x14ac:dyDescent="0.55000000000000004">
      <c r="A129" s="768" t="s">
        <v>642</v>
      </c>
      <c r="B129" s="768">
        <v>41391</v>
      </c>
      <c r="C129" s="768"/>
      <c r="D129" s="769">
        <v>0</v>
      </c>
      <c r="E129" s="769">
        <v>-19232</v>
      </c>
      <c r="F129" s="769">
        <v>0</v>
      </c>
      <c r="G129" s="769">
        <v>-205319</v>
      </c>
      <c r="H129" s="769">
        <v>0</v>
      </c>
      <c r="I129" s="769">
        <v>-6518</v>
      </c>
      <c r="J129" s="769">
        <v>-20000</v>
      </c>
      <c r="K129" s="769">
        <v>-40000</v>
      </c>
      <c r="L129" s="770">
        <v>-95000</v>
      </c>
      <c r="M129" s="769">
        <v>0</v>
      </c>
      <c r="N129" s="769">
        <v>-25000</v>
      </c>
      <c r="O129" s="769"/>
      <c r="P129" s="769">
        <v>0</v>
      </c>
      <c r="Q129" s="769">
        <v>0</v>
      </c>
    </row>
    <row r="130" spans="1:17" hidden="1" x14ac:dyDescent="0.55000000000000004">
      <c r="A130" s="768" t="s">
        <v>427</v>
      </c>
      <c r="B130" s="768">
        <v>115177</v>
      </c>
      <c r="C130" s="768"/>
      <c r="D130" s="769">
        <v>0</v>
      </c>
      <c r="E130" s="769">
        <v>0</v>
      </c>
      <c r="F130" s="769">
        <v>-10800</v>
      </c>
      <c r="G130" s="769">
        <v>-46405.5</v>
      </c>
      <c r="H130" s="769">
        <v>-33361</v>
      </c>
      <c r="I130" s="769">
        <v>0</v>
      </c>
      <c r="J130" s="769">
        <v>-125000</v>
      </c>
      <c r="K130" s="769">
        <v>-10000</v>
      </c>
      <c r="L130" s="770">
        <v>0</v>
      </c>
      <c r="M130" s="769">
        <v>-10000</v>
      </c>
      <c r="N130" s="769">
        <v>0</v>
      </c>
      <c r="O130" s="769"/>
      <c r="P130" s="769">
        <v>-25000</v>
      </c>
      <c r="Q130" s="769">
        <v>0</v>
      </c>
    </row>
    <row r="131" spans="1:17" hidden="1" x14ac:dyDescent="0.55000000000000004">
      <c r="A131" s="768" t="s">
        <v>684</v>
      </c>
      <c r="B131" s="768">
        <v>565869</v>
      </c>
      <c r="C131" s="768"/>
      <c r="D131" s="769">
        <v>-90613</v>
      </c>
      <c r="E131" s="769">
        <v>-16458</v>
      </c>
      <c r="F131" s="769">
        <v>0</v>
      </c>
      <c r="G131" s="769">
        <v>0</v>
      </c>
      <c r="H131" s="769">
        <v>0</v>
      </c>
      <c r="I131" s="769">
        <v>0</v>
      </c>
      <c r="J131" s="769">
        <v>0</v>
      </c>
      <c r="K131" s="769">
        <v>-100000</v>
      </c>
      <c r="L131" s="770">
        <v>0</v>
      </c>
      <c r="M131" s="769">
        <v>0</v>
      </c>
      <c r="N131" s="769">
        <v>0</v>
      </c>
      <c r="O131" s="769"/>
      <c r="P131" s="769">
        <v>0</v>
      </c>
      <c r="Q131" s="769">
        <v>0</v>
      </c>
    </row>
    <row r="132" spans="1:17" hidden="1" x14ac:dyDescent="0.55000000000000004">
      <c r="A132" s="768" t="s">
        <v>644</v>
      </c>
      <c r="B132" s="768">
        <v>663324</v>
      </c>
      <c r="C132" s="768"/>
      <c r="D132" s="769">
        <v>0</v>
      </c>
      <c r="E132" s="769">
        <v>0</v>
      </c>
      <c r="F132" s="769">
        <v>-22963</v>
      </c>
      <c r="G132" s="769">
        <v>-1399</v>
      </c>
      <c r="H132" s="769">
        <v>-400</v>
      </c>
      <c r="I132" s="769">
        <v>-2171</v>
      </c>
      <c r="J132" s="769">
        <v>-90000</v>
      </c>
      <c r="K132" s="769">
        <v>-79900</v>
      </c>
      <c r="L132" s="770">
        <v>-300000</v>
      </c>
      <c r="M132" s="769">
        <v>-600000</v>
      </c>
      <c r="N132" s="769">
        <v>0</v>
      </c>
      <c r="O132" s="769"/>
      <c r="P132" s="769">
        <v>0</v>
      </c>
      <c r="Q132" s="769">
        <v>0</v>
      </c>
    </row>
    <row r="133" spans="1:17" hidden="1" x14ac:dyDescent="0.55000000000000004">
      <c r="A133" s="768" t="s">
        <v>645</v>
      </c>
      <c r="B133" s="768">
        <v>674118</v>
      </c>
      <c r="C133" s="768"/>
      <c r="D133" s="769">
        <v>-706763</v>
      </c>
      <c r="E133" s="769">
        <v>0</v>
      </c>
      <c r="F133" s="769">
        <v>0</v>
      </c>
      <c r="G133" s="769">
        <v>-384181</v>
      </c>
      <c r="H133" s="769">
        <v>0</v>
      </c>
      <c r="I133" s="769">
        <v>0</v>
      </c>
      <c r="J133" s="769">
        <v>0</v>
      </c>
      <c r="K133" s="769">
        <v>-450000</v>
      </c>
      <c r="L133" s="770">
        <v>-350000</v>
      </c>
      <c r="M133" s="769">
        <v>-155000</v>
      </c>
      <c r="N133" s="769">
        <v>-450000</v>
      </c>
      <c r="O133" s="769"/>
      <c r="P133" s="769">
        <v>-165000</v>
      </c>
      <c r="Q133" s="769">
        <v>-450000</v>
      </c>
    </row>
    <row r="134" spans="1:17" hidden="1" x14ac:dyDescent="0.55000000000000004">
      <c r="A134" s="768" t="s">
        <v>646</v>
      </c>
      <c r="B134" s="768">
        <v>430701</v>
      </c>
      <c r="C134" s="768"/>
      <c r="D134" s="769">
        <v>-265524</v>
      </c>
      <c r="E134" s="769">
        <v>-77761</v>
      </c>
      <c r="F134" s="769">
        <v>-131065</v>
      </c>
      <c r="G134" s="769">
        <v>-525838</v>
      </c>
      <c r="H134" s="769">
        <v>-306141</v>
      </c>
      <c r="I134" s="769">
        <v>-112378</v>
      </c>
      <c r="J134" s="769">
        <v>-60000</v>
      </c>
      <c r="K134" s="769">
        <v>-133000</v>
      </c>
      <c r="L134" s="770">
        <v>-290000</v>
      </c>
      <c r="M134" s="769">
        <v>-270000</v>
      </c>
      <c r="N134" s="769">
        <v>-302000</v>
      </c>
      <c r="O134" s="769"/>
      <c r="P134" s="769">
        <v>-236000</v>
      </c>
      <c r="Q134" s="769">
        <v>-210000</v>
      </c>
    </row>
    <row r="135" spans="1:17" hidden="1" x14ac:dyDescent="0.55000000000000004">
      <c r="A135" s="768" t="s">
        <v>647</v>
      </c>
      <c r="B135" s="768">
        <v>465985</v>
      </c>
      <c r="C135" s="768"/>
      <c r="D135" s="769">
        <v>0</v>
      </c>
      <c r="E135" s="769">
        <v>0</v>
      </c>
      <c r="F135" s="769">
        <v>0</v>
      </c>
      <c r="G135" s="769">
        <v>0</v>
      </c>
      <c r="H135" s="769">
        <v>0</v>
      </c>
      <c r="I135" s="769">
        <v>0</v>
      </c>
      <c r="J135" s="769">
        <v>0</v>
      </c>
      <c r="K135" s="769">
        <v>0</v>
      </c>
      <c r="L135" s="770">
        <v>0</v>
      </c>
      <c r="M135" s="769">
        <v>0</v>
      </c>
      <c r="N135" s="769">
        <v>0</v>
      </c>
      <c r="O135" s="769"/>
      <c r="P135" s="769">
        <v>0</v>
      </c>
      <c r="Q135" s="769">
        <v>0</v>
      </c>
    </row>
    <row r="136" spans="1:17" hidden="1" x14ac:dyDescent="0.55000000000000004">
      <c r="A136" s="775" t="s">
        <v>648</v>
      </c>
      <c r="B136" s="768">
        <v>0</v>
      </c>
      <c r="C136" s="768"/>
      <c r="D136" s="769">
        <v>-334059.78000000003</v>
      </c>
      <c r="E136" s="769">
        <v>-2393356.7999999998</v>
      </c>
      <c r="F136" s="769">
        <v>-192590</v>
      </c>
      <c r="G136" s="769">
        <v>-1898614</v>
      </c>
      <c r="H136" s="769">
        <v>0</v>
      </c>
      <c r="I136" s="769">
        <v>0</v>
      </c>
      <c r="J136" s="769">
        <v>0</v>
      </c>
      <c r="K136" s="769">
        <v>0</v>
      </c>
      <c r="L136" s="770">
        <v>0</v>
      </c>
      <c r="M136" s="769">
        <v>0</v>
      </c>
      <c r="N136" s="769">
        <v>0</v>
      </c>
      <c r="O136" s="769"/>
      <c r="P136" s="769">
        <v>0</v>
      </c>
      <c r="Q136" s="769">
        <v>0</v>
      </c>
    </row>
    <row r="137" spans="1:17" hidden="1" x14ac:dyDescent="0.55000000000000004">
      <c r="A137" s="776" t="s">
        <v>649</v>
      </c>
      <c r="B137" s="768">
        <v>0</v>
      </c>
      <c r="C137" s="768"/>
      <c r="D137" s="769">
        <v>0</v>
      </c>
      <c r="E137" s="769">
        <v>-52617</v>
      </c>
      <c r="F137" s="769">
        <v>-1500</v>
      </c>
      <c r="G137" s="769">
        <v>0</v>
      </c>
      <c r="H137" s="769">
        <v>-2900</v>
      </c>
      <c r="I137" s="769">
        <v>-2639347</v>
      </c>
      <c r="J137" s="769">
        <v>0</v>
      </c>
      <c r="K137" s="769">
        <v>0</v>
      </c>
      <c r="L137" s="770">
        <v>0</v>
      </c>
      <c r="M137" s="769">
        <v>0</v>
      </c>
      <c r="N137" s="769">
        <v>0</v>
      </c>
      <c r="O137" s="769"/>
      <c r="P137" s="769">
        <v>0</v>
      </c>
      <c r="Q137" s="769">
        <v>0</v>
      </c>
    </row>
    <row r="138" spans="1:17" hidden="1" x14ac:dyDescent="0.55000000000000004">
      <c r="A138" s="768" t="s">
        <v>685</v>
      </c>
      <c r="B138" s="768">
        <v>24149</v>
      </c>
      <c r="C138" s="768"/>
      <c r="D138" s="769">
        <v>0</v>
      </c>
      <c r="E138" s="769">
        <v>0</v>
      </c>
      <c r="F138" s="769">
        <v>0</v>
      </c>
      <c r="G138" s="769">
        <v>0</v>
      </c>
      <c r="H138" s="769">
        <v>0</v>
      </c>
      <c r="I138" s="769">
        <v>0</v>
      </c>
      <c r="J138" s="769">
        <v>0</v>
      </c>
      <c r="K138" s="769">
        <v>0</v>
      </c>
      <c r="L138" s="770">
        <v>0</v>
      </c>
      <c r="M138" s="769">
        <v>0</v>
      </c>
      <c r="N138" s="769">
        <v>0</v>
      </c>
      <c r="O138" s="769"/>
      <c r="P138" s="769">
        <v>0</v>
      </c>
      <c r="Q138" s="769">
        <v>0</v>
      </c>
    </row>
    <row r="139" spans="1:17" hidden="1" x14ac:dyDescent="0.55000000000000004">
      <c r="A139" s="768" t="s">
        <v>686</v>
      </c>
      <c r="B139" s="768">
        <v>128346</v>
      </c>
      <c r="C139" s="768"/>
      <c r="D139" s="769">
        <v>0</v>
      </c>
      <c r="E139" s="769">
        <v>0</v>
      </c>
      <c r="F139" s="769">
        <v>0</v>
      </c>
      <c r="G139" s="769">
        <v>0</v>
      </c>
      <c r="H139" s="769">
        <v>0</v>
      </c>
      <c r="I139" s="769">
        <v>0</v>
      </c>
      <c r="J139" s="769">
        <v>0</v>
      </c>
      <c r="K139" s="769">
        <v>0</v>
      </c>
      <c r="L139" s="770">
        <v>0</v>
      </c>
      <c r="M139" s="769">
        <v>0</v>
      </c>
      <c r="N139" s="769">
        <v>0</v>
      </c>
      <c r="O139" s="769"/>
      <c r="P139" s="769">
        <v>0</v>
      </c>
      <c r="Q139" s="769">
        <v>0</v>
      </c>
    </row>
    <row r="140" spans="1:17" hidden="1" x14ac:dyDescent="0.55000000000000004">
      <c r="A140" s="768" t="s">
        <v>652</v>
      </c>
      <c r="B140" s="768">
        <v>68503</v>
      </c>
      <c r="C140" s="768"/>
      <c r="D140" s="769">
        <v>-52732</v>
      </c>
      <c r="E140" s="769">
        <v>0</v>
      </c>
      <c r="F140" s="769">
        <v>-56697</v>
      </c>
      <c r="G140" s="769">
        <v>0</v>
      </c>
      <c r="H140" s="769">
        <v>0</v>
      </c>
      <c r="I140" s="769">
        <v>0</v>
      </c>
      <c r="J140" s="769">
        <v>0</v>
      </c>
      <c r="K140" s="769">
        <v>-20000</v>
      </c>
      <c r="L140" s="770">
        <v>-80000</v>
      </c>
      <c r="M140" s="769">
        <v>0</v>
      </c>
      <c r="N140" s="769">
        <v>0</v>
      </c>
      <c r="O140" s="769"/>
      <c r="P140" s="769">
        <v>0</v>
      </c>
      <c r="Q140" s="769">
        <v>0</v>
      </c>
    </row>
    <row r="141" spans="1:17" hidden="1" x14ac:dyDescent="0.55000000000000004">
      <c r="A141" s="768" t="s">
        <v>653</v>
      </c>
      <c r="B141" s="768">
        <v>6430</v>
      </c>
      <c r="C141" s="768"/>
      <c r="D141" s="769">
        <v>0</v>
      </c>
      <c r="E141" s="769">
        <v>0</v>
      </c>
      <c r="F141" s="769">
        <v>0</v>
      </c>
      <c r="G141" s="769">
        <v>0</v>
      </c>
      <c r="H141" s="769">
        <v>0</v>
      </c>
      <c r="I141" s="769">
        <v>0</v>
      </c>
      <c r="J141" s="769">
        <v>0</v>
      </c>
      <c r="K141" s="769">
        <v>0</v>
      </c>
      <c r="L141" s="770">
        <v>0</v>
      </c>
      <c r="M141" s="769">
        <v>0</v>
      </c>
      <c r="N141" s="769">
        <v>0</v>
      </c>
      <c r="O141" s="769"/>
      <c r="P141" s="769">
        <v>0</v>
      </c>
      <c r="Q141" s="769">
        <v>0</v>
      </c>
    </row>
    <row r="142" spans="1:17" hidden="1" x14ac:dyDescent="0.55000000000000004">
      <c r="A142" s="768" t="s">
        <v>654</v>
      </c>
      <c r="B142" s="768">
        <v>1365916</v>
      </c>
      <c r="C142" s="768"/>
      <c r="D142" s="769">
        <v>-175000</v>
      </c>
      <c r="E142" s="769">
        <v>-44532</v>
      </c>
      <c r="F142" s="769">
        <v>-24486</v>
      </c>
      <c r="G142" s="769">
        <v>-28869</v>
      </c>
      <c r="H142" s="769">
        <v>-14084</v>
      </c>
      <c r="I142" s="769">
        <v>-22625</v>
      </c>
      <c r="J142" s="769">
        <v>-1500000</v>
      </c>
      <c r="K142" s="769">
        <v>-90000</v>
      </c>
      <c r="L142" s="770">
        <v>-700000</v>
      </c>
      <c r="M142" s="769">
        <v>0</v>
      </c>
      <c r="N142" s="769">
        <v>0</v>
      </c>
      <c r="O142" s="769"/>
      <c r="P142" s="769">
        <v>-50000</v>
      </c>
      <c r="Q142" s="769">
        <v>-500000</v>
      </c>
    </row>
    <row r="143" spans="1:17" hidden="1" x14ac:dyDescent="0.55000000000000004">
      <c r="A143" s="768" t="s">
        <v>655</v>
      </c>
      <c r="B143" s="768">
        <v>9595</v>
      </c>
      <c r="C143" s="768"/>
      <c r="D143" s="769">
        <v>0</v>
      </c>
      <c r="E143" s="769">
        <v>0</v>
      </c>
      <c r="F143" s="769">
        <v>-6007.5</v>
      </c>
      <c r="G143" s="769">
        <v>-13267</v>
      </c>
      <c r="H143" s="769">
        <v>-260000</v>
      </c>
      <c r="I143" s="769">
        <v>0</v>
      </c>
      <c r="J143" s="769">
        <v>0</v>
      </c>
      <c r="K143" s="769">
        <v>0</v>
      </c>
      <c r="L143" s="770">
        <v>0</v>
      </c>
      <c r="M143" s="769">
        <v>0</v>
      </c>
      <c r="N143" s="769">
        <v>0</v>
      </c>
      <c r="O143" s="769"/>
      <c r="P143" s="769">
        <v>0</v>
      </c>
      <c r="Q143" s="769">
        <v>0</v>
      </c>
    </row>
    <row r="144" spans="1:17" hidden="1" x14ac:dyDescent="0.55000000000000004">
      <c r="A144" s="768" t="s">
        <v>656</v>
      </c>
      <c r="B144" s="768">
        <v>754641</v>
      </c>
      <c r="C144" s="768"/>
      <c r="D144" s="769">
        <v>-206677</v>
      </c>
      <c r="E144" s="769">
        <v>-22248</v>
      </c>
      <c r="F144" s="769">
        <v>-23184</v>
      </c>
      <c r="G144" s="769">
        <v>-121709</v>
      </c>
      <c r="H144" s="769">
        <v>-298517</v>
      </c>
      <c r="I144" s="769">
        <v>0</v>
      </c>
      <c r="J144" s="769">
        <v>0</v>
      </c>
      <c r="K144" s="769">
        <v>-380000</v>
      </c>
      <c r="L144" s="770">
        <v>0</v>
      </c>
      <c r="M144" s="769">
        <v>0</v>
      </c>
      <c r="N144" s="769">
        <v>-20000</v>
      </c>
      <c r="O144" s="769"/>
      <c r="P144" s="769">
        <v>-200000</v>
      </c>
      <c r="Q144" s="769">
        <v>-250000</v>
      </c>
    </row>
    <row r="145" spans="1:17" hidden="1" x14ac:dyDescent="0.55000000000000004">
      <c r="A145" s="768" t="s">
        <v>221</v>
      </c>
      <c r="B145" s="768">
        <v>242167</v>
      </c>
      <c r="C145" s="768"/>
      <c r="D145" s="769">
        <v>-270709</v>
      </c>
      <c r="E145" s="769">
        <v>0</v>
      </c>
      <c r="F145" s="769">
        <v>-25666</v>
      </c>
      <c r="G145" s="769">
        <v>-7205</v>
      </c>
      <c r="H145" s="769">
        <v>-11001</v>
      </c>
      <c r="I145" s="769">
        <v>-18326</v>
      </c>
      <c r="J145" s="769">
        <v>-60000</v>
      </c>
      <c r="K145" s="769">
        <v>-50000</v>
      </c>
      <c r="L145" s="770">
        <v>-73440</v>
      </c>
      <c r="M145" s="769">
        <v>-494000</v>
      </c>
      <c r="N145" s="769">
        <v>-25000</v>
      </c>
      <c r="O145" s="769"/>
      <c r="P145" s="769">
        <v>-685000</v>
      </c>
      <c r="Q145" s="769">
        <v>-175000</v>
      </c>
    </row>
    <row r="146" spans="1:17" hidden="1" x14ac:dyDescent="0.55000000000000004">
      <c r="A146" s="768" t="s">
        <v>407</v>
      </c>
      <c r="B146" s="768">
        <v>37358</v>
      </c>
      <c r="C146" s="768"/>
      <c r="D146" s="769">
        <v>0</v>
      </c>
      <c r="E146" s="769">
        <v>0</v>
      </c>
      <c r="F146" s="769">
        <v>0</v>
      </c>
      <c r="G146" s="769">
        <v>0</v>
      </c>
      <c r="H146" s="769">
        <v>0</v>
      </c>
      <c r="I146" s="769">
        <v>0</v>
      </c>
      <c r="J146" s="769">
        <v>-35000</v>
      </c>
      <c r="K146" s="769">
        <v>-30000</v>
      </c>
      <c r="L146" s="770">
        <v>-155000</v>
      </c>
      <c r="M146" s="769">
        <v>-245000</v>
      </c>
      <c r="N146" s="769">
        <v>-70000</v>
      </c>
      <c r="O146" s="769"/>
      <c r="P146" s="769">
        <v>-70000</v>
      </c>
      <c r="Q146" s="769">
        <v>0</v>
      </c>
    </row>
    <row r="147" spans="1:17" hidden="1" x14ac:dyDescent="0.55000000000000004">
      <c r="A147" s="768" t="s">
        <v>687</v>
      </c>
      <c r="B147" s="768">
        <v>145284</v>
      </c>
      <c r="C147" s="768"/>
      <c r="D147" s="769">
        <v>0</v>
      </c>
      <c r="E147" s="769">
        <v>-59</v>
      </c>
      <c r="F147" s="769">
        <v>-5743</v>
      </c>
      <c r="G147" s="769">
        <v>-10296</v>
      </c>
      <c r="H147" s="769">
        <v>0</v>
      </c>
      <c r="I147" s="769">
        <v>0</v>
      </c>
      <c r="J147" s="769">
        <v>0</v>
      </c>
      <c r="K147" s="769">
        <v>-115000</v>
      </c>
      <c r="L147" s="770">
        <v>-30284</v>
      </c>
      <c r="M147" s="769">
        <v>0</v>
      </c>
      <c r="N147" s="769">
        <v>0</v>
      </c>
      <c r="O147" s="769"/>
      <c r="P147" s="769">
        <v>0</v>
      </c>
      <c r="Q147" s="769">
        <v>0</v>
      </c>
    </row>
    <row r="148" spans="1:17" hidden="1" x14ac:dyDescent="0.55000000000000004">
      <c r="A148" s="768" t="s">
        <v>661</v>
      </c>
      <c r="B148" s="768">
        <v>19309</v>
      </c>
      <c r="C148" s="768"/>
      <c r="D148" s="769">
        <v>0</v>
      </c>
      <c r="E148" s="769">
        <v>0</v>
      </c>
      <c r="F148" s="769">
        <v>-85054</v>
      </c>
      <c r="G148" s="769">
        <v>0</v>
      </c>
      <c r="H148" s="769">
        <v>0</v>
      </c>
      <c r="I148" s="769">
        <v>0</v>
      </c>
      <c r="J148" s="769">
        <v>-5000</v>
      </c>
      <c r="K148" s="769">
        <v>0</v>
      </c>
      <c r="L148" s="770">
        <v>0</v>
      </c>
      <c r="M148" s="769">
        <v>0</v>
      </c>
      <c r="N148" s="769">
        <v>0</v>
      </c>
      <c r="O148" s="769"/>
      <c r="P148" s="769">
        <v>0</v>
      </c>
      <c r="Q148" s="769">
        <v>0</v>
      </c>
    </row>
    <row r="149" spans="1:17" hidden="1" x14ac:dyDescent="0.55000000000000004">
      <c r="A149" s="777" t="s">
        <v>688</v>
      </c>
      <c r="B149" s="777">
        <v>56173</v>
      </c>
      <c r="C149" s="777"/>
      <c r="D149" s="778">
        <v>-176619.86</v>
      </c>
      <c r="E149" s="778">
        <v>-11107</v>
      </c>
      <c r="F149" s="778">
        <v>2885</v>
      </c>
      <c r="G149" s="778">
        <v>0</v>
      </c>
      <c r="H149" s="778">
        <v>0</v>
      </c>
      <c r="I149" s="778">
        <v>0</v>
      </c>
      <c r="J149" s="778">
        <v>0</v>
      </c>
      <c r="K149" s="779">
        <v>0</v>
      </c>
      <c r="L149" s="780">
        <v>0</v>
      </c>
      <c r="M149" s="779">
        <v>0</v>
      </c>
      <c r="N149" s="779">
        <v>0</v>
      </c>
      <c r="O149" s="779"/>
      <c r="P149" s="779">
        <v>0</v>
      </c>
      <c r="Q149" s="779">
        <v>0</v>
      </c>
    </row>
    <row r="150" spans="1:17" ht="18.600000000000001" hidden="1" x14ac:dyDescent="0.55000000000000004">
      <c r="A150" s="777" t="s">
        <v>689</v>
      </c>
      <c r="B150" s="781">
        <v>611374</v>
      </c>
      <c r="C150" s="781"/>
      <c r="D150" s="752">
        <v>-202393</v>
      </c>
      <c r="E150" s="752">
        <v>-308822</v>
      </c>
      <c r="F150" s="752">
        <v>-321512</v>
      </c>
      <c r="G150" s="752">
        <v>-335819</v>
      </c>
      <c r="H150" s="752">
        <v>-1654650</v>
      </c>
      <c r="I150" s="752">
        <v>-4311706</v>
      </c>
      <c r="J150" s="752">
        <v>-1337500</v>
      </c>
      <c r="K150" s="752">
        <v>-908600</v>
      </c>
      <c r="L150" s="782">
        <v>-800000</v>
      </c>
      <c r="M150" s="752">
        <v>-1456000</v>
      </c>
      <c r="N150" s="752">
        <v>0</v>
      </c>
      <c r="O150" s="752"/>
      <c r="P150" s="752">
        <v>-254000</v>
      </c>
      <c r="Q150" s="752">
        <v>-1123000</v>
      </c>
    </row>
    <row r="151" spans="1:17" hidden="1" x14ac:dyDescent="0.55000000000000004">
      <c r="A151" s="768" t="s">
        <v>690</v>
      </c>
      <c r="B151" s="768">
        <v>7245429</v>
      </c>
      <c r="C151" s="768"/>
      <c r="D151" s="769">
        <v>-2547763.64</v>
      </c>
      <c r="E151" s="769">
        <v>-2990246.05</v>
      </c>
      <c r="F151" s="769">
        <v>-1180103.5</v>
      </c>
      <c r="G151" s="769">
        <v>-3639124.5</v>
      </c>
      <c r="H151" s="769">
        <v>-2735932</v>
      </c>
      <c r="I151" s="769">
        <v>-7133500</v>
      </c>
      <c r="J151" s="769">
        <v>-3843252</v>
      </c>
      <c r="K151" s="769">
        <v>-2906500</v>
      </c>
      <c r="L151" s="770">
        <v>-3173724</v>
      </c>
      <c r="M151" s="769">
        <v>-3833333</v>
      </c>
      <c r="N151" s="769">
        <v>-1042000</v>
      </c>
      <c r="O151" s="769"/>
      <c r="P151" s="769">
        <v>-1845000</v>
      </c>
      <c r="Q151" s="769">
        <v>-2828000</v>
      </c>
    </row>
    <row r="152" spans="1:17" hidden="1" x14ac:dyDescent="0.55000000000000004">
      <c r="A152" s="768"/>
      <c r="B152" s="768"/>
      <c r="C152" s="768"/>
      <c r="D152" s="768"/>
      <c r="E152" s="768"/>
      <c r="F152" s="768"/>
      <c r="G152" s="768"/>
      <c r="H152" s="768"/>
      <c r="I152" s="768"/>
      <c r="J152" s="769"/>
      <c r="K152" s="769"/>
      <c r="L152" s="770"/>
      <c r="M152" s="769"/>
      <c r="N152" s="769"/>
      <c r="O152" s="769"/>
      <c r="P152" s="769"/>
      <c r="Q152" s="769"/>
    </row>
    <row r="153" spans="1:17" hidden="1" x14ac:dyDescent="0.55000000000000004">
      <c r="A153" s="783" t="s">
        <v>665</v>
      </c>
      <c r="B153" s="784"/>
      <c r="C153" s="784"/>
      <c r="D153" s="783"/>
      <c r="E153" s="783"/>
      <c r="F153" s="783"/>
      <c r="G153" s="783"/>
      <c r="H153" s="783"/>
      <c r="I153" s="783"/>
      <c r="J153" s="784"/>
      <c r="K153" s="784"/>
      <c r="L153" s="785"/>
      <c r="M153" s="784"/>
      <c r="N153" s="784"/>
      <c r="O153" s="784"/>
      <c r="P153" s="784"/>
      <c r="Q153" s="786"/>
    </row>
    <row r="154" spans="1:17" hidden="1" x14ac:dyDescent="0.55000000000000004">
      <c r="A154" s="768" t="s">
        <v>666</v>
      </c>
      <c r="B154" s="787">
        <v>10493.04</v>
      </c>
      <c r="C154" s="787"/>
      <c r="D154" s="788">
        <v>0</v>
      </c>
      <c r="E154" s="788">
        <v>0</v>
      </c>
      <c r="F154" s="788">
        <v>0</v>
      </c>
      <c r="G154" s="788">
        <v>0</v>
      </c>
      <c r="H154" s="788">
        <v>0</v>
      </c>
      <c r="I154" s="788">
        <v>0</v>
      </c>
      <c r="J154" s="788">
        <v>0</v>
      </c>
      <c r="K154" s="788">
        <v>0</v>
      </c>
      <c r="L154" s="789">
        <v>0</v>
      </c>
      <c r="M154" s="788">
        <v>0</v>
      </c>
      <c r="N154" s="788">
        <v>0</v>
      </c>
      <c r="O154" s="788"/>
      <c r="P154" s="788">
        <v>0</v>
      </c>
      <c r="Q154" s="788">
        <v>0</v>
      </c>
    </row>
    <row r="155" spans="1:17" hidden="1" x14ac:dyDescent="0.55000000000000004">
      <c r="A155" s="784"/>
      <c r="B155" s="784"/>
      <c r="C155" s="784"/>
      <c r="D155" s="784"/>
      <c r="E155" s="784"/>
      <c r="F155" s="784"/>
      <c r="G155" s="784"/>
      <c r="H155" s="784"/>
      <c r="I155" s="784"/>
      <c r="J155" s="784"/>
      <c r="K155" s="784"/>
      <c r="L155" s="785"/>
      <c r="M155" s="784"/>
      <c r="N155" s="784"/>
      <c r="O155" s="784"/>
      <c r="P155" s="784"/>
      <c r="Q155" s="786"/>
    </row>
    <row r="156" spans="1:17" hidden="1" x14ac:dyDescent="0.55000000000000004">
      <c r="A156" s="784"/>
      <c r="B156" s="784"/>
      <c r="C156" s="784"/>
      <c r="D156" s="784"/>
      <c r="E156" s="784"/>
      <c r="F156" s="784"/>
      <c r="G156" s="784"/>
      <c r="H156" s="784"/>
      <c r="I156" s="784"/>
      <c r="J156" s="784"/>
      <c r="K156" s="784"/>
      <c r="L156" s="785"/>
      <c r="M156" s="784"/>
      <c r="N156" s="784"/>
      <c r="O156" s="784"/>
      <c r="P156" s="784"/>
      <c r="Q156" s="786"/>
    </row>
    <row r="157" spans="1:17" hidden="1" x14ac:dyDescent="0.55000000000000004">
      <c r="A157" s="768" t="s">
        <v>670</v>
      </c>
      <c r="B157" s="768">
        <v>7255922.04</v>
      </c>
      <c r="C157" s="768"/>
      <c r="D157" s="768">
        <v>-2547763.64</v>
      </c>
      <c r="E157" s="768">
        <v>-2990246.05</v>
      </c>
      <c r="F157" s="768">
        <v>-1180103.5</v>
      </c>
      <c r="G157" s="768">
        <v>-3639124.5</v>
      </c>
      <c r="H157" s="768">
        <v>-2735932</v>
      </c>
      <c r="I157" s="768">
        <v>-7133500</v>
      </c>
      <c r="J157" s="768">
        <v>-3843252</v>
      </c>
      <c r="K157" s="768">
        <v>-2906500</v>
      </c>
      <c r="L157" s="776">
        <v>-3173724</v>
      </c>
      <c r="M157" s="768">
        <v>-3833333</v>
      </c>
      <c r="N157" s="768">
        <v>-1042000</v>
      </c>
      <c r="O157" s="768"/>
      <c r="P157" s="768">
        <v>-1845000</v>
      </c>
      <c r="Q157" s="768">
        <v>-2828000</v>
      </c>
    </row>
    <row r="158" spans="1:17" hidden="1" x14ac:dyDescent="0.55000000000000004">
      <c r="Q158" s="756"/>
    </row>
    <row r="159" spans="1:17" hidden="1" x14ac:dyDescent="0.55000000000000004">
      <c r="Q159" s="756"/>
    </row>
    <row r="160" spans="1:17" hidden="1" x14ac:dyDescent="0.55000000000000004">
      <c r="A160" s="755" t="s">
        <v>674</v>
      </c>
      <c r="K160" s="762"/>
      <c r="Q160" s="756"/>
    </row>
    <row r="161" spans="1:17" hidden="1" x14ac:dyDescent="0.55000000000000004">
      <c r="A161" s="763" t="s">
        <v>675</v>
      </c>
      <c r="B161" s="756">
        <v>10493.04</v>
      </c>
      <c r="C161" s="756"/>
      <c r="D161" s="756">
        <v>0</v>
      </c>
      <c r="E161" s="756">
        <v>0</v>
      </c>
      <c r="F161" s="756">
        <v>0</v>
      </c>
      <c r="G161" s="756">
        <v>0</v>
      </c>
      <c r="H161" s="756">
        <v>0</v>
      </c>
      <c r="I161" s="756">
        <v>0</v>
      </c>
      <c r="J161" s="756">
        <v>0</v>
      </c>
      <c r="K161" s="756">
        <v>0</v>
      </c>
      <c r="L161" s="764">
        <v>0</v>
      </c>
      <c r="M161" s="756">
        <v>0</v>
      </c>
      <c r="N161" s="756">
        <v>0</v>
      </c>
      <c r="O161" s="756"/>
      <c r="P161" s="756">
        <v>0</v>
      </c>
      <c r="Q161" s="756">
        <v>0</v>
      </c>
    </row>
    <row r="162" spans="1:17" hidden="1" x14ac:dyDescent="0.55000000000000004">
      <c r="A162" s="727" t="s">
        <v>676</v>
      </c>
      <c r="B162" s="756">
        <v>6577882</v>
      </c>
      <c r="C162" s="756"/>
      <c r="D162" s="756">
        <v>-2168750.7799999998</v>
      </c>
      <c r="E162" s="756">
        <v>-2670317.0499999998</v>
      </c>
      <c r="F162" s="756">
        <v>-861476.5</v>
      </c>
      <c r="G162" s="756">
        <v>-3303305.5</v>
      </c>
      <c r="H162" s="756">
        <v>-1081282</v>
      </c>
      <c r="I162" s="756">
        <v>-2821794</v>
      </c>
      <c r="J162" s="756">
        <v>-2505752</v>
      </c>
      <c r="K162" s="756">
        <v>-1997900</v>
      </c>
      <c r="L162" s="764">
        <v>-2373724</v>
      </c>
      <c r="M162" s="756">
        <v>-2377333</v>
      </c>
      <c r="N162" s="756">
        <v>-1042000</v>
      </c>
      <c r="O162" s="756"/>
      <c r="P162" s="756">
        <v>-1591000</v>
      </c>
      <c r="Q162" s="756">
        <v>-1705000</v>
      </c>
    </row>
    <row r="163" spans="1:17" hidden="1" x14ac:dyDescent="0.55000000000000004">
      <c r="A163" s="765" t="s">
        <v>677</v>
      </c>
      <c r="B163" s="766">
        <v>667547</v>
      </c>
      <c r="C163" s="766"/>
      <c r="D163" s="766">
        <v>-379012.86</v>
      </c>
      <c r="E163" s="766">
        <v>-319929</v>
      </c>
      <c r="F163" s="766">
        <v>-318627</v>
      </c>
      <c r="G163" s="766">
        <v>-335819</v>
      </c>
      <c r="H163" s="766">
        <v>-1654650</v>
      </c>
      <c r="I163" s="766">
        <v>-4311706</v>
      </c>
      <c r="J163" s="766">
        <v>-1337500</v>
      </c>
      <c r="K163" s="766">
        <v>-908600</v>
      </c>
      <c r="L163" s="767">
        <v>-800000</v>
      </c>
      <c r="M163" s="766">
        <v>-1456000</v>
      </c>
      <c r="N163" s="766">
        <v>0</v>
      </c>
      <c r="O163" s="766"/>
      <c r="P163" s="766">
        <v>-254000</v>
      </c>
      <c r="Q163" s="766">
        <v>-1123000</v>
      </c>
    </row>
    <row r="164" spans="1:17" x14ac:dyDescent="0.55000000000000004">
      <c r="B164" s="756">
        <v>7255922.04</v>
      </c>
      <c r="C164" s="756"/>
      <c r="D164" s="756">
        <v>-2547763.64</v>
      </c>
      <c r="E164" s="756">
        <v>-2990246.05</v>
      </c>
      <c r="F164" s="756">
        <v>-1180103.5</v>
      </c>
      <c r="G164" s="756">
        <v>-3639124.5</v>
      </c>
      <c r="H164" s="756">
        <v>-2735932</v>
      </c>
      <c r="I164" s="756">
        <v>-7133500</v>
      </c>
      <c r="J164" s="756">
        <v>-3843252</v>
      </c>
      <c r="K164" s="756">
        <v>-2906500</v>
      </c>
      <c r="L164" s="764">
        <v>-3173724</v>
      </c>
      <c r="M164" s="756">
        <v>-3833333</v>
      </c>
      <c r="N164" s="756">
        <v>-1042000</v>
      </c>
      <c r="O164" s="756"/>
      <c r="P164" s="756">
        <v>-1845000</v>
      </c>
      <c r="Q164" s="756">
        <v>-2828000</v>
      </c>
    </row>
  </sheetData>
  <mergeCells count="12">
    <mergeCell ref="V66:AA66"/>
    <mergeCell ref="A122:Q122"/>
    <mergeCell ref="D124:J124"/>
    <mergeCell ref="K124:Q124"/>
    <mergeCell ref="Q26:V26"/>
    <mergeCell ref="W26:AA26"/>
    <mergeCell ref="A24:Z24"/>
    <mergeCell ref="A1:Q1"/>
    <mergeCell ref="A2:Q2"/>
    <mergeCell ref="A3:Q3"/>
    <mergeCell ref="A4:Q4"/>
    <mergeCell ref="A5:Q5"/>
  </mergeCells>
  <printOptions horizontalCentered="1" gridLines="1"/>
  <pageMargins left="0.17" right="0.18" top="0.31" bottom="0.17" header="0.17" footer="0.18"/>
  <pageSetup scale="55" orientation="landscape" r:id="rId1"/>
  <headerFooter alignWithMargins="0">
    <oddFooter>&amp;C&amp;P&amp;R&amp;"Times New Roman,Bold"&amp;12&amp;D</oddFooter>
  </headerFooter>
  <rowBreaks count="1" manualBreakCount="1">
    <brk id="77" max="1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election activeCell="A15" sqref="A15"/>
    </sheetView>
  </sheetViews>
  <sheetFormatPr defaultColWidth="8.71875" defaultRowHeight="12.3" x14ac:dyDescent="0.4"/>
  <cols>
    <col min="1" max="1" width="77" style="116" customWidth="1"/>
    <col min="2" max="2" width="10.1640625" style="116" bestFit="1" customWidth="1"/>
    <col min="3" max="16384" width="8.71875" style="116"/>
  </cols>
  <sheetData>
    <row r="1" spans="1:2" ht="15" x14ac:dyDescent="0.5">
      <c r="A1" s="1069" t="s">
        <v>0</v>
      </c>
      <c r="B1" s="1070"/>
    </row>
    <row r="2" spans="1:2" ht="15" x14ac:dyDescent="0.5">
      <c r="A2" s="1071" t="s">
        <v>1</v>
      </c>
      <c r="B2" s="1072"/>
    </row>
    <row r="3" spans="1:2" ht="15.3" x14ac:dyDescent="0.55000000000000004">
      <c r="A3" s="173"/>
      <c r="B3" s="174"/>
    </row>
    <row r="4" spans="1:2" ht="15" x14ac:dyDescent="0.5">
      <c r="A4" s="1073" t="s">
        <v>711</v>
      </c>
      <c r="B4" s="1074"/>
    </row>
    <row r="5" spans="1:2" ht="15.3" x14ac:dyDescent="0.55000000000000004">
      <c r="A5" s="866"/>
      <c r="B5" s="867"/>
    </row>
    <row r="6" spans="1:2" ht="15.3" x14ac:dyDescent="0.55000000000000004">
      <c r="A6" s="1075" t="s">
        <v>118</v>
      </c>
      <c r="B6" s="1076"/>
    </row>
    <row r="7" spans="1:2" ht="15.3" x14ac:dyDescent="0.55000000000000004">
      <c r="A7" s="956" t="s">
        <v>31</v>
      </c>
      <c r="B7" s="819"/>
    </row>
    <row r="8" spans="1:2" ht="15.3" x14ac:dyDescent="0.55000000000000004">
      <c r="A8" s="1075" t="s">
        <v>82</v>
      </c>
      <c r="B8" s="1076"/>
    </row>
    <row r="9" spans="1:2" ht="15.3" x14ac:dyDescent="0.55000000000000004">
      <c r="A9" s="1077"/>
      <c r="B9" s="1078"/>
    </row>
    <row r="10" spans="1:2" ht="15.3" x14ac:dyDescent="0.55000000000000004">
      <c r="A10" s="866"/>
      <c r="B10" s="868"/>
    </row>
    <row r="11" spans="1:2" ht="15" x14ac:dyDescent="0.5">
      <c r="A11" s="1067" t="s">
        <v>120</v>
      </c>
      <c r="B11" s="1068"/>
    </row>
    <row r="12" spans="1:2" ht="15.3" x14ac:dyDescent="0.55000000000000004">
      <c r="A12" s="866"/>
      <c r="B12" s="868"/>
    </row>
    <row r="13" spans="1:2" ht="15.3" x14ac:dyDescent="0.55000000000000004">
      <c r="A13" s="869" t="s">
        <v>16</v>
      </c>
      <c r="B13" s="862" t="s">
        <v>2</v>
      </c>
    </row>
    <row r="14" spans="1:2" ht="15.3" x14ac:dyDescent="0.55000000000000004">
      <c r="A14" s="147" t="s">
        <v>3</v>
      </c>
      <c r="B14" s="870"/>
    </row>
    <row r="15" spans="1:2" ht="15.3" x14ac:dyDescent="0.55000000000000004">
      <c r="A15" s="147" t="s">
        <v>25</v>
      </c>
      <c r="B15" s="121"/>
    </row>
    <row r="16" spans="1:2" ht="15.3" x14ac:dyDescent="0.55000000000000004">
      <c r="A16" s="147" t="s">
        <v>5</v>
      </c>
      <c r="B16" s="121">
        <v>200000</v>
      </c>
    </row>
    <row r="17" spans="1:2" ht="15.3" x14ac:dyDescent="0.55000000000000004">
      <c r="A17" s="860" t="s">
        <v>26</v>
      </c>
      <c r="B17" s="871"/>
    </row>
    <row r="18" spans="1:2" ht="15.3" x14ac:dyDescent="0.55000000000000004">
      <c r="A18" s="147" t="s">
        <v>6</v>
      </c>
      <c r="B18" s="189"/>
    </row>
    <row r="19" spans="1:2" ht="15.3" thickBot="1" x14ac:dyDescent="0.55000000000000004">
      <c r="A19" s="872" t="s">
        <v>7</v>
      </c>
      <c r="B19" s="124">
        <f>SUM(B13:B17)-(B18)</f>
        <v>200000</v>
      </c>
    </row>
    <row r="20" spans="1:2" ht="15.3" x14ac:dyDescent="0.55000000000000004">
      <c r="A20" s="864"/>
      <c r="B20" s="192"/>
    </row>
    <row r="21" spans="1:2" ht="15.3" x14ac:dyDescent="0.55000000000000004">
      <c r="A21" s="120" t="s">
        <v>17</v>
      </c>
      <c r="B21" s="121"/>
    </row>
    <row r="22" spans="1:2" ht="15.3" x14ac:dyDescent="0.55000000000000004">
      <c r="A22" s="147" t="s">
        <v>112</v>
      </c>
      <c r="B22" s="121">
        <v>0</v>
      </c>
    </row>
    <row r="23" spans="1:2" ht="15.3" x14ac:dyDescent="0.55000000000000004">
      <c r="A23" s="147" t="s">
        <v>22</v>
      </c>
      <c r="B23" s="121"/>
    </row>
    <row r="24" spans="1:2" ht="15.3" x14ac:dyDescent="0.55000000000000004">
      <c r="A24" s="147" t="s">
        <v>20</v>
      </c>
      <c r="B24" s="121"/>
    </row>
    <row r="25" spans="1:2" ht="15.3" x14ac:dyDescent="0.55000000000000004">
      <c r="A25" s="147" t="s">
        <v>8</v>
      </c>
      <c r="B25" s="121"/>
    </row>
    <row r="26" spans="1:2" ht="15.3" x14ac:dyDescent="0.55000000000000004">
      <c r="A26" s="147" t="s">
        <v>113</v>
      </c>
      <c r="B26" s="121">
        <v>800000</v>
      </c>
    </row>
    <row r="27" spans="1:2" ht="15.3" x14ac:dyDescent="0.55000000000000004">
      <c r="A27" s="147" t="s">
        <v>9</v>
      </c>
      <c r="B27" s="121"/>
    </row>
    <row r="28" spans="1:2" ht="15.6" thickBot="1" x14ac:dyDescent="0.6">
      <c r="A28" s="861" t="s">
        <v>10</v>
      </c>
      <c r="B28" s="146">
        <v>400000</v>
      </c>
    </row>
    <row r="29" spans="1:2" ht="15.6" thickTop="1" thickBot="1" x14ac:dyDescent="0.55000000000000004">
      <c r="A29" s="863" t="s">
        <v>11</v>
      </c>
      <c r="B29" s="123">
        <f>SUM(B22:B28)</f>
        <v>1200000</v>
      </c>
    </row>
    <row r="30" spans="1:2" ht="15.3" x14ac:dyDescent="0.55000000000000004">
      <c r="A30" s="864"/>
      <c r="B30" s="192"/>
    </row>
    <row r="31" spans="1:2" ht="15.3" x14ac:dyDescent="0.55000000000000004">
      <c r="A31" s="120" t="s">
        <v>18</v>
      </c>
      <c r="B31" s="121" t="s">
        <v>4</v>
      </c>
    </row>
    <row r="32" spans="1:2" ht="15.3" x14ac:dyDescent="0.55000000000000004">
      <c r="A32" s="147" t="s">
        <v>12</v>
      </c>
      <c r="B32" s="121"/>
    </row>
    <row r="33" spans="1:2" ht="15.3" x14ac:dyDescent="0.55000000000000004">
      <c r="A33" s="147" t="s">
        <v>13</v>
      </c>
      <c r="B33" s="121"/>
    </row>
    <row r="34" spans="1:2" ht="15.3" x14ac:dyDescent="0.55000000000000004">
      <c r="A34" s="147" t="s">
        <v>14</v>
      </c>
      <c r="B34" s="121"/>
    </row>
    <row r="35" spans="1:2" ht="15.6" thickBot="1" x14ac:dyDescent="0.6">
      <c r="A35" s="861" t="s">
        <v>15</v>
      </c>
      <c r="B35" s="146"/>
    </row>
    <row r="36" spans="1:2" ht="15.6" thickTop="1" thickBot="1" x14ac:dyDescent="0.55000000000000004">
      <c r="A36" s="873" t="s">
        <v>7</v>
      </c>
      <c r="B36" s="874">
        <f>SUM(B31:B35)</f>
        <v>0</v>
      </c>
    </row>
    <row r="37" spans="1:2" ht="15.3" x14ac:dyDescent="0.55000000000000004">
      <c r="A37" s="118"/>
      <c r="B37" s="119"/>
    </row>
    <row r="38" spans="1:2" ht="15.3" x14ac:dyDescent="0.55000000000000004">
      <c r="A38" s="120" t="s">
        <v>19</v>
      </c>
      <c r="B38" s="121"/>
    </row>
    <row r="39" spans="1:2" ht="15.3" x14ac:dyDescent="0.55000000000000004">
      <c r="A39" s="859" t="s">
        <v>104</v>
      </c>
      <c r="B39" s="121">
        <v>200000</v>
      </c>
    </row>
    <row r="40" spans="1:2" ht="15.3" x14ac:dyDescent="0.55000000000000004">
      <c r="A40" s="859" t="s">
        <v>111</v>
      </c>
      <c r="B40" s="121">
        <v>200000</v>
      </c>
    </row>
    <row r="41" spans="1:2" ht="15.3" x14ac:dyDescent="0.55000000000000004">
      <c r="A41" s="860" t="s">
        <v>119</v>
      </c>
      <c r="B41" s="121">
        <v>200000</v>
      </c>
    </row>
    <row r="42" spans="1:2" ht="15.3" x14ac:dyDescent="0.55000000000000004">
      <c r="A42" s="860" t="s">
        <v>139</v>
      </c>
      <c r="B42" s="121">
        <v>200000</v>
      </c>
    </row>
    <row r="43" spans="1:2" ht="15.3" x14ac:dyDescent="0.55000000000000004">
      <c r="A43" s="860" t="s">
        <v>168</v>
      </c>
      <c r="B43" s="121">
        <v>200000</v>
      </c>
    </row>
    <row r="44" spans="1:2" ht="15.3" x14ac:dyDescent="0.55000000000000004">
      <c r="A44" s="860" t="s">
        <v>184</v>
      </c>
      <c r="B44" s="203">
        <v>200000</v>
      </c>
    </row>
    <row r="45" spans="1:2" ht="15.6" thickBot="1" x14ac:dyDescent="0.6">
      <c r="A45" s="880" t="s">
        <v>233</v>
      </c>
      <c r="B45" s="211">
        <v>200000</v>
      </c>
    </row>
    <row r="46" spans="1:2" ht="15.6" thickTop="1" thickBot="1" x14ac:dyDescent="0.55000000000000004">
      <c r="A46" s="122" t="s">
        <v>11</v>
      </c>
      <c r="B46" s="123">
        <f>SUM(B40:B45)</f>
        <v>1200000</v>
      </c>
    </row>
  </sheetData>
  <mergeCells count="7">
    <mergeCell ref="A11:B11"/>
    <mergeCell ref="A1:B1"/>
    <mergeCell ref="A2:B2"/>
    <mergeCell ref="A4:B4"/>
    <mergeCell ref="A6:B6"/>
    <mergeCell ref="A8:B8"/>
    <mergeCell ref="A9:B9"/>
  </mergeCells>
  <printOptions horizontalCentered="1" verticalCentered="1"/>
  <pageMargins left="0.7" right="0.7" top="0.25" bottom="0.2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activeCell="A17" sqref="A17"/>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197</v>
      </c>
      <c r="B4" s="1064"/>
    </row>
    <row r="5" spans="1:2" ht="12.75" customHeight="1" x14ac:dyDescent="0.55000000000000004">
      <c r="A5" s="191"/>
      <c r="B5" s="854"/>
    </row>
    <row r="6" spans="1:2" x14ac:dyDescent="0.55000000000000004">
      <c r="A6" s="1065" t="s">
        <v>198</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x14ac:dyDescent="0.55000000000000004">
      <c r="A10" s="196"/>
      <c r="B10" s="197"/>
    </row>
    <row r="11" spans="1:2" x14ac:dyDescent="0.55000000000000004">
      <c r="A11" s="1057" t="s">
        <v>199</v>
      </c>
      <c r="B11" s="1058"/>
    </row>
    <row r="12" spans="1:2" ht="12.75" customHeight="1" thickBot="1" x14ac:dyDescent="0.6">
      <c r="A12" s="198"/>
      <c r="B12" s="199"/>
    </row>
    <row r="13" spans="1:2" x14ac:dyDescent="0.55000000000000004">
      <c r="A13" s="931" t="s">
        <v>16</v>
      </c>
      <c r="B13" s="932" t="s">
        <v>2</v>
      </c>
    </row>
    <row r="14" spans="1:2" x14ac:dyDescent="0.55000000000000004">
      <c r="A14" s="857" t="s">
        <v>3</v>
      </c>
      <c r="B14" s="856"/>
    </row>
    <row r="15" spans="1:2" x14ac:dyDescent="0.55000000000000004">
      <c r="A15" s="857" t="s">
        <v>25</v>
      </c>
      <c r="B15" s="856" t="s">
        <v>2</v>
      </c>
    </row>
    <row r="16" spans="1:2" x14ac:dyDescent="0.55000000000000004">
      <c r="A16" s="857" t="s">
        <v>5</v>
      </c>
      <c r="B16" s="856">
        <v>350000</v>
      </c>
    </row>
    <row r="17" spans="1:4" ht="15.6" thickBot="1" x14ac:dyDescent="0.6">
      <c r="A17" s="200" t="s">
        <v>200</v>
      </c>
      <c r="B17" s="201"/>
    </row>
    <row r="18" spans="1:4" ht="15.6" thickTop="1" x14ac:dyDescent="0.55000000000000004">
      <c r="A18" s="857"/>
      <c r="B18" s="858" t="s">
        <v>2</v>
      </c>
      <c r="D18" s="44"/>
    </row>
    <row r="19" spans="1:4" s="52" customFormat="1" thickBot="1" x14ac:dyDescent="0.55000000000000004">
      <c r="A19" s="122" t="s">
        <v>7</v>
      </c>
      <c r="B19" s="124">
        <f>SUM(B14:B18)</f>
        <v>350000</v>
      </c>
    </row>
    <row r="20" spans="1:4" ht="12.75" customHeight="1" x14ac:dyDescent="0.55000000000000004">
      <c r="A20" s="933"/>
      <c r="B20" s="934"/>
    </row>
    <row r="21" spans="1:4" x14ac:dyDescent="0.55000000000000004">
      <c r="A21" s="855" t="s">
        <v>35</v>
      </c>
      <c r="B21" s="856"/>
    </row>
    <row r="22" spans="1:4" x14ac:dyDescent="0.55000000000000004">
      <c r="A22" s="857" t="s">
        <v>21</v>
      </c>
      <c r="B22" s="856"/>
    </row>
    <row r="23" spans="1:4" ht="16.5" customHeight="1" x14ac:dyDescent="0.55000000000000004">
      <c r="A23" s="857" t="s">
        <v>22</v>
      </c>
      <c r="B23" s="856"/>
    </row>
    <row r="24" spans="1:4" x14ac:dyDescent="0.55000000000000004">
      <c r="A24" s="857" t="s">
        <v>20</v>
      </c>
      <c r="B24" s="856"/>
    </row>
    <row r="25" spans="1:4" x14ac:dyDescent="0.55000000000000004">
      <c r="A25" s="857" t="s">
        <v>8</v>
      </c>
      <c r="B25" s="856"/>
    </row>
    <row r="26" spans="1:4" x14ac:dyDescent="0.55000000000000004">
      <c r="A26" s="857" t="s">
        <v>126</v>
      </c>
      <c r="B26" s="856">
        <v>350000</v>
      </c>
    </row>
    <row r="27" spans="1:4" x14ac:dyDescent="0.55000000000000004">
      <c r="A27" s="857" t="s">
        <v>9</v>
      </c>
      <c r="B27" s="856"/>
    </row>
    <row r="28" spans="1:4" ht="15.6" thickBot="1" x14ac:dyDescent="0.6">
      <c r="A28" s="207" t="s">
        <v>10</v>
      </c>
      <c r="B28" s="206"/>
    </row>
    <row r="29" spans="1:4" s="52" customFormat="1" thickBot="1" x14ac:dyDescent="0.55000000000000004">
      <c r="A29" s="122" t="s">
        <v>11</v>
      </c>
      <c r="B29" s="124">
        <f>SUM(B22:B28)</f>
        <v>350000</v>
      </c>
    </row>
    <row r="30" spans="1:4" ht="12.75" customHeight="1" x14ac:dyDescent="0.55000000000000004">
      <c r="A30" s="933"/>
      <c r="B30" s="934"/>
    </row>
    <row r="31" spans="1:4" x14ac:dyDescent="0.55000000000000004">
      <c r="A31" s="855" t="s">
        <v>18</v>
      </c>
      <c r="B31" s="856" t="s">
        <v>4</v>
      </c>
    </row>
    <row r="32" spans="1:4" x14ac:dyDescent="0.55000000000000004">
      <c r="A32" s="857" t="s">
        <v>12</v>
      </c>
      <c r="B32" s="856"/>
    </row>
    <row r="33" spans="1:2" x14ac:dyDescent="0.55000000000000004">
      <c r="A33" s="857" t="s">
        <v>13</v>
      </c>
      <c r="B33" s="856"/>
    </row>
    <row r="34" spans="1:2" x14ac:dyDescent="0.55000000000000004">
      <c r="A34" s="857" t="s">
        <v>14</v>
      </c>
      <c r="B34" s="856"/>
    </row>
    <row r="35" spans="1:2" ht="15.6" thickBot="1" x14ac:dyDescent="0.6">
      <c r="A35" s="200" t="s">
        <v>15</v>
      </c>
      <c r="B35" s="146"/>
    </row>
    <row r="36" spans="1:2" s="52" customFormat="1" ht="15.6" thickTop="1" thickBot="1" x14ac:dyDescent="0.55000000000000004">
      <c r="A36" s="863" t="s">
        <v>7</v>
      </c>
      <c r="B36" s="123">
        <f>SUM(B31:B35)</f>
        <v>0</v>
      </c>
    </row>
    <row r="37" spans="1:2" ht="12.75" customHeight="1" thickBot="1" x14ac:dyDescent="0.6">
      <c r="A37" s="864"/>
      <c r="B37" s="854"/>
    </row>
    <row r="38" spans="1:2" x14ac:dyDescent="0.55000000000000004">
      <c r="A38" s="935" t="s">
        <v>19</v>
      </c>
      <c r="B38" s="936"/>
    </row>
    <row r="39" spans="1:2" x14ac:dyDescent="0.55000000000000004">
      <c r="A39" s="859" t="s">
        <v>104</v>
      </c>
      <c r="B39" s="203">
        <v>350000</v>
      </c>
    </row>
    <row r="40" spans="1:2" x14ac:dyDescent="0.55000000000000004">
      <c r="A40" s="859" t="s">
        <v>111</v>
      </c>
      <c r="B40" s="203"/>
    </row>
    <row r="41" spans="1:2" x14ac:dyDescent="0.55000000000000004">
      <c r="A41" s="860" t="s">
        <v>119</v>
      </c>
      <c r="B41" s="203"/>
    </row>
    <row r="42" spans="1:2" x14ac:dyDescent="0.55000000000000004">
      <c r="A42" s="860" t="s">
        <v>139</v>
      </c>
      <c r="B42" s="203"/>
    </row>
    <row r="43" spans="1:2" x14ac:dyDescent="0.55000000000000004">
      <c r="A43" s="860" t="s">
        <v>168</v>
      </c>
      <c r="B43" s="856"/>
    </row>
    <row r="44" spans="1:2" x14ac:dyDescent="0.55000000000000004">
      <c r="A44" s="860" t="s">
        <v>184</v>
      </c>
      <c r="B44" s="856"/>
    </row>
    <row r="45" spans="1:2" ht="15.6" thickBot="1" x14ac:dyDescent="0.6">
      <c r="A45" s="880" t="s">
        <v>233</v>
      </c>
      <c r="B45" s="203"/>
    </row>
    <row r="46" spans="1:2" ht="15.9" thickTop="1" thickBot="1" x14ac:dyDescent="0.6">
      <c r="A46" s="122" t="s">
        <v>11</v>
      </c>
      <c r="B46" s="123">
        <f>SUM(B39:B45)</f>
        <v>350000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firstPageNumber="1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activeCell="A17" sqref="A17:B17"/>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59" t="s">
        <v>0</v>
      </c>
      <c r="B1" s="1060"/>
    </row>
    <row r="2" spans="1:2" x14ac:dyDescent="0.55000000000000004">
      <c r="A2" s="1061" t="s">
        <v>1</v>
      </c>
      <c r="B2" s="1062"/>
    </row>
    <row r="3" spans="1:2" ht="12.75" customHeight="1" thickBot="1" x14ac:dyDescent="0.6">
      <c r="A3" s="852"/>
      <c r="B3" s="853"/>
    </row>
    <row r="4" spans="1:2" s="44" customFormat="1" ht="17.25" customHeight="1" x14ac:dyDescent="0.55000000000000004">
      <c r="A4" s="1079" t="s">
        <v>201</v>
      </c>
      <c r="B4" s="1080"/>
    </row>
    <row r="5" spans="1:2" ht="12.75" customHeight="1" x14ac:dyDescent="0.55000000000000004">
      <c r="A5" s="1081"/>
      <c r="B5" s="1082"/>
    </row>
    <row r="6" spans="1:2" x14ac:dyDescent="0.55000000000000004">
      <c r="A6" s="1075" t="s">
        <v>198</v>
      </c>
      <c r="B6" s="1076"/>
    </row>
    <row r="7" spans="1:2" x14ac:dyDescent="0.55000000000000004">
      <c r="A7" s="818" t="s">
        <v>31</v>
      </c>
      <c r="B7" s="819"/>
    </row>
    <row r="8" spans="1:2" x14ac:dyDescent="0.55000000000000004">
      <c r="A8" s="1075" t="s">
        <v>82</v>
      </c>
      <c r="B8" s="1076"/>
    </row>
    <row r="9" spans="1:2" x14ac:dyDescent="0.55000000000000004">
      <c r="A9" s="1075"/>
      <c r="B9" s="1076"/>
    </row>
    <row r="10" spans="1:2" ht="12.75" customHeight="1" x14ac:dyDescent="0.55000000000000004">
      <c r="A10" s="1083"/>
      <c r="B10" s="1084"/>
    </row>
    <row r="11" spans="1:2" x14ac:dyDescent="0.55000000000000004">
      <c r="A11" s="1057" t="s">
        <v>24</v>
      </c>
      <c r="B11" s="1058"/>
    </row>
    <row r="12" spans="1:2" ht="12.75" customHeight="1" thickBot="1" x14ac:dyDescent="0.6">
      <c r="A12" s="807"/>
      <c r="B12" s="808"/>
    </row>
    <row r="13" spans="1:2" x14ac:dyDescent="0.55000000000000004">
      <c r="A13" s="823" t="s">
        <v>16</v>
      </c>
      <c r="B13" s="937" t="s">
        <v>2</v>
      </c>
    </row>
    <row r="14" spans="1:2" x14ac:dyDescent="0.55000000000000004">
      <c r="A14" s="147" t="s">
        <v>3</v>
      </c>
      <c r="B14" s="811">
        <v>132000</v>
      </c>
    </row>
    <row r="15" spans="1:2" x14ac:dyDescent="0.55000000000000004">
      <c r="A15" s="147" t="s">
        <v>25</v>
      </c>
      <c r="B15" s="811" t="s">
        <v>2</v>
      </c>
    </row>
    <row r="16" spans="1:2" x14ac:dyDescent="0.55000000000000004">
      <c r="A16" s="147" t="s">
        <v>5</v>
      </c>
      <c r="B16" s="811">
        <v>2118000</v>
      </c>
    </row>
    <row r="17" spans="1:4" ht="15.6" thickBot="1" x14ac:dyDescent="0.6">
      <c r="A17" s="200" t="s">
        <v>26</v>
      </c>
      <c r="B17" s="201"/>
    </row>
    <row r="18" spans="1:4" ht="15.9" thickTop="1" thickBot="1" x14ac:dyDescent="0.6">
      <c r="A18" s="946" t="s">
        <v>6</v>
      </c>
      <c r="B18" s="940" t="s">
        <v>2</v>
      </c>
      <c r="D18" s="44"/>
    </row>
    <row r="19" spans="1:4" s="52" customFormat="1" thickBot="1" x14ac:dyDescent="0.55000000000000004">
      <c r="A19" s="941" t="s">
        <v>7</v>
      </c>
      <c r="B19" s="942">
        <f>SUM(B14:B18)</f>
        <v>2250000</v>
      </c>
    </row>
    <row r="20" spans="1:4" ht="12.75" customHeight="1" thickBot="1" x14ac:dyDescent="0.6">
      <c r="A20" s="943"/>
      <c r="B20" s="944"/>
    </row>
    <row r="21" spans="1:4" x14ac:dyDescent="0.55000000000000004">
      <c r="A21" s="823" t="s">
        <v>35</v>
      </c>
      <c r="B21" s="937"/>
    </row>
    <row r="22" spans="1:4" x14ac:dyDescent="0.55000000000000004">
      <c r="A22" s="147" t="s">
        <v>21</v>
      </c>
      <c r="B22" s="811"/>
    </row>
    <row r="23" spans="1:4" ht="16.5" customHeight="1" x14ac:dyDescent="0.55000000000000004">
      <c r="A23" s="147" t="s">
        <v>22</v>
      </c>
      <c r="B23" s="811"/>
    </row>
    <row r="24" spans="1:4" x14ac:dyDescent="0.55000000000000004">
      <c r="A24" s="147" t="s">
        <v>20</v>
      </c>
      <c r="B24" s="811"/>
    </row>
    <row r="25" spans="1:4" x14ac:dyDescent="0.55000000000000004">
      <c r="A25" s="147" t="s">
        <v>8</v>
      </c>
      <c r="B25" s="811"/>
    </row>
    <row r="26" spans="1:4" x14ac:dyDescent="0.55000000000000004">
      <c r="A26" s="147" t="s">
        <v>126</v>
      </c>
      <c r="B26" s="811">
        <v>50000</v>
      </c>
    </row>
    <row r="27" spans="1:4" x14ac:dyDescent="0.55000000000000004">
      <c r="A27" s="147" t="s">
        <v>9</v>
      </c>
      <c r="B27" s="811">
        <v>2200000</v>
      </c>
    </row>
    <row r="28" spans="1:4" ht="15.6" thickBot="1" x14ac:dyDescent="0.6">
      <c r="A28" s="946" t="s">
        <v>10</v>
      </c>
      <c r="B28" s="939"/>
    </row>
    <row r="29" spans="1:4" s="52" customFormat="1" thickBot="1" x14ac:dyDescent="0.55000000000000004">
      <c r="A29" s="928" t="s">
        <v>11</v>
      </c>
      <c r="B29" s="945">
        <f>SUM(B22:B28)</f>
        <v>2250000</v>
      </c>
    </row>
    <row r="30" spans="1:4" ht="12.75" customHeight="1" thickBot="1" x14ac:dyDescent="0.6">
      <c r="A30" s="943"/>
      <c r="B30" s="944"/>
    </row>
    <row r="31" spans="1:4" x14ac:dyDescent="0.55000000000000004">
      <c r="A31" s="823" t="s">
        <v>18</v>
      </c>
      <c r="B31" s="810" t="s">
        <v>4</v>
      </c>
    </row>
    <row r="32" spans="1:4" x14ac:dyDescent="0.55000000000000004">
      <c r="A32" s="147" t="s">
        <v>12</v>
      </c>
      <c r="B32" s="811"/>
    </row>
    <row r="33" spans="1:2" x14ac:dyDescent="0.55000000000000004">
      <c r="A33" s="147" t="s">
        <v>13</v>
      </c>
      <c r="B33" s="811"/>
    </row>
    <row r="34" spans="1:2" x14ac:dyDescent="0.55000000000000004">
      <c r="A34" s="147" t="s">
        <v>14</v>
      </c>
      <c r="B34" s="811"/>
    </row>
    <row r="35" spans="1:2" x14ac:dyDescent="0.55000000000000004">
      <c r="A35" s="147" t="s">
        <v>15</v>
      </c>
      <c r="B35" s="811"/>
    </row>
    <row r="36" spans="1:2" s="52" customFormat="1" ht="15" x14ac:dyDescent="0.5">
      <c r="A36" s="120" t="s">
        <v>7</v>
      </c>
      <c r="B36" s="812"/>
    </row>
    <row r="37" spans="1:2" ht="12.75" customHeight="1" thickBot="1" x14ac:dyDescent="0.6">
      <c r="A37" s="815"/>
      <c r="B37" s="808"/>
    </row>
    <row r="38" spans="1:2" x14ac:dyDescent="0.55000000000000004">
      <c r="A38" s="814" t="s">
        <v>19</v>
      </c>
      <c r="B38" s="937"/>
    </row>
    <row r="39" spans="1:2" x14ac:dyDescent="0.55000000000000004">
      <c r="A39" s="809" t="s">
        <v>104</v>
      </c>
      <c r="B39" s="811"/>
    </row>
    <row r="40" spans="1:2" x14ac:dyDescent="0.55000000000000004">
      <c r="A40" s="930" t="s">
        <v>111</v>
      </c>
      <c r="B40" s="811"/>
    </row>
    <row r="41" spans="1:2" x14ac:dyDescent="0.55000000000000004">
      <c r="A41" s="929" t="s">
        <v>119</v>
      </c>
      <c r="B41" s="811">
        <v>50000</v>
      </c>
    </row>
    <row r="42" spans="1:2" x14ac:dyDescent="0.55000000000000004">
      <c r="A42" s="929" t="s">
        <v>139</v>
      </c>
      <c r="B42" s="811">
        <v>2200000</v>
      </c>
    </row>
    <row r="43" spans="1:2" x14ac:dyDescent="0.55000000000000004">
      <c r="A43" s="929" t="s">
        <v>168</v>
      </c>
      <c r="B43" s="811"/>
    </row>
    <row r="44" spans="1:2" x14ac:dyDescent="0.55000000000000004">
      <c r="A44" s="929" t="s">
        <v>184</v>
      </c>
      <c r="B44" s="121"/>
    </row>
    <row r="45" spans="1:2" ht="15.6" thickBot="1" x14ac:dyDescent="0.6">
      <c r="A45" s="880" t="s">
        <v>233</v>
      </c>
      <c r="B45" s="211"/>
    </row>
    <row r="46" spans="1:2" ht="15.6" thickBot="1" x14ac:dyDescent="0.6">
      <c r="A46" s="817" t="s">
        <v>11</v>
      </c>
      <c r="B46" s="813">
        <f>SUM(B39:B45)</f>
        <v>2250000</v>
      </c>
    </row>
  </sheetData>
  <mergeCells count="9">
    <mergeCell ref="A11:B11"/>
    <mergeCell ref="A1:B1"/>
    <mergeCell ref="A2:B2"/>
    <mergeCell ref="A4:B4"/>
    <mergeCell ref="A6:B6"/>
    <mergeCell ref="A8:B8"/>
    <mergeCell ref="A9:B9"/>
    <mergeCell ref="A5:B5"/>
    <mergeCell ref="A10:B10"/>
  </mergeCells>
  <printOptions horizontalCentered="1"/>
  <pageMargins left="0" right="0" top="0" bottom="0" header="0.3" footer="0.3"/>
  <pageSetup firstPageNumber="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activeCell="A24" sqref="A24"/>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69" t="s">
        <v>0</v>
      </c>
      <c r="B1" s="1070"/>
    </row>
    <row r="2" spans="1:2" x14ac:dyDescent="0.55000000000000004">
      <c r="A2" s="1090" t="s">
        <v>1</v>
      </c>
      <c r="B2" s="1091"/>
    </row>
    <row r="3" spans="1:2" ht="12.75" customHeight="1" x14ac:dyDescent="0.55000000000000004">
      <c r="A3" s="1088"/>
      <c r="B3" s="1089"/>
    </row>
    <row r="4" spans="1:2" s="44" customFormat="1" ht="17.25" customHeight="1" x14ac:dyDescent="0.55000000000000004">
      <c r="A4" s="1092" t="s">
        <v>33</v>
      </c>
      <c r="B4" s="1076"/>
    </row>
    <row r="5" spans="1:2" ht="12.75" customHeight="1" x14ac:dyDescent="0.55000000000000004">
      <c r="A5" s="1081"/>
      <c r="B5" s="1082"/>
    </row>
    <row r="6" spans="1:2" x14ac:dyDescent="0.55000000000000004">
      <c r="A6" s="1075" t="s">
        <v>27</v>
      </c>
      <c r="B6" s="1076"/>
    </row>
    <row r="7" spans="1:2" x14ac:dyDescent="0.55000000000000004">
      <c r="A7" s="865" t="s">
        <v>31</v>
      </c>
      <c r="B7" s="819"/>
    </row>
    <row r="8" spans="1:2" x14ac:dyDescent="0.55000000000000004">
      <c r="A8" s="1075" t="s">
        <v>28</v>
      </c>
      <c r="B8" s="1076"/>
    </row>
    <row r="9" spans="1:2" x14ac:dyDescent="0.55000000000000004">
      <c r="A9" s="1075"/>
      <c r="B9" s="1076"/>
    </row>
    <row r="10" spans="1:2" ht="12.75" customHeight="1" x14ac:dyDescent="0.55000000000000004">
      <c r="A10" s="1083"/>
      <c r="B10" s="1084"/>
    </row>
    <row r="11" spans="1:2" x14ac:dyDescent="0.55000000000000004">
      <c r="A11" s="1086" t="s">
        <v>24</v>
      </c>
      <c r="B11" s="1087"/>
    </row>
    <row r="12" spans="1:2" ht="12.75" customHeight="1" x14ac:dyDescent="0.55000000000000004">
      <c r="A12" s="1083"/>
      <c r="B12" s="1084"/>
    </row>
    <row r="13" spans="1:2" ht="15.6" thickBot="1" x14ac:dyDescent="0.6">
      <c r="A13" s="855" t="s">
        <v>16</v>
      </c>
      <c r="B13" s="856" t="s">
        <v>2</v>
      </c>
    </row>
    <row r="14" spans="1:2" x14ac:dyDescent="0.55000000000000004">
      <c r="A14" s="820" t="s">
        <v>3</v>
      </c>
      <c r="B14" s="821" t="s">
        <v>2</v>
      </c>
    </row>
    <row r="15" spans="1:2" x14ac:dyDescent="0.55000000000000004">
      <c r="A15" s="147" t="s">
        <v>25</v>
      </c>
      <c r="B15" s="121" t="s">
        <v>2</v>
      </c>
    </row>
    <row r="16" spans="1:2" x14ac:dyDescent="0.55000000000000004">
      <c r="A16" s="147" t="s">
        <v>5</v>
      </c>
      <c r="B16" s="121">
        <v>8400000</v>
      </c>
    </row>
    <row r="17" spans="1:4" ht="15.6" thickBot="1" x14ac:dyDescent="0.6">
      <c r="A17" s="200" t="s">
        <v>26</v>
      </c>
      <c r="B17" s="201"/>
    </row>
    <row r="18" spans="1:4" ht="15.9" thickTop="1" thickBot="1" x14ac:dyDescent="0.6">
      <c r="A18" s="946" t="s">
        <v>6</v>
      </c>
      <c r="B18" s="949" t="s">
        <v>2</v>
      </c>
      <c r="D18" s="44"/>
    </row>
    <row r="19" spans="1:4" s="52" customFormat="1" ht="15" x14ac:dyDescent="0.5">
      <c r="A19" s="869" t="s">
        <v>7</v>
      </c>
      <c r="B19" s="948">
        <f>+B16</f>
        <v>8400000</v>
      </c>
    </row>
    <row r="20" spans="1:4" ht="12.75" customHeight="1" thickBot="1" x14ac:dyDescent="0.6">
      <c r="A20" s="1083"/>
      <c r="B20" s="1085"/>
    </row>
    <row r="21" spans="1:4" ht="15.6" thickBot="1" x14ac:dyDescent="0.6">
      <c r="A21" s="825" t="s">
        <v>35</v>
      </c>
      <c r="B21" s="950"/>
    </row>
    <row r="22" spans="1:4" x14ac:dyDescent="0.55000000000000004">
      <c r="A22" s="820" t="s">
        <v>21</v>
      </c>
      <c r="B22" s="937"/>
    </row>
    <row r="23" spans="1:4" ht="16.5" customHeight="1" x14ac:dyDescent="0.55000000000000004">
      <c r="A23" s="147" t="s">
        <v>22</v>
      </c>
      <c r="B23" s="811"/>
    </row>
    <row r="24" spans="1:4" x14ac:dyDescent="0.55000000000000004">
      <c r="A24" s="147" t="s">
        <v>241</v>
      </c>
      <c r="B24" s="811">
        <v>875000</v>
      </c>
    </row>
    <row r="25" spans="1:4" x14ac:dyDescent="0.55000000000000004">
      <c r="A25" s="147" t="s">
        <v>8</v>
      </c>
      <c r="B25" s="811"/>
    </row>
    <row r="26" spans="1:4" x14ac:dyDescent="0.55000000000000004">
      <c r="A26" s="147" t="s">
        <v>23</v>
      </c>
      <c r="B26" s="811"/>
    </row>
    <row r="27" spans="1:4" x14ac:dyDescent="0.55000000000000004">
      <c r="A27" s="824" t="s">
        <v>9</v>
      </c>
      <c r="B27" s="830"/>
    </row>
    <row r="28" spans="1:4" ht="15.6" thickBot="1" x14ac:dyDescent="0.6">
      <c r="A28" s="880" t="s">
        <v>10</v>
      </c>
      <c r="B28" s="211">
        <v>7525000</v>
      </c>
    </row>
    <row r="29" spans="1:4" s="52" customFormat="1" thickBot="1" x14ac:dyDescent="0.55000000000000004">
      <c r="A29" s="122" t="s">
        <v>11</v>
      </c>
      <c r="B29" s="826">
        <f>SUM(B22:B28)</f>
        <v>8400000</v>
      </c>
    </row>
    <row r="30" spans="1:4" ht="12.75" customHeight="1" thickBot="1" x14ac:dyDescent="0.6">
      <c r="A30" s="1083"/>
      <c r="B30" s="1084"/>
    </row>
    <row r="31" spans="1:4" x14ac:dyDescent="0.55000000000000004">
      <c r="A31" s="827" t="s">
        <v>18</v>
      </c>
      <c r="B31" s="829" t="s">
        <v>4</v>
      </c>
    </row>
    <row r="32" spans="1:4" x14ac:dyDescent="0.55000000000000004">
      <c r="A32" s="147" t="s">
        <v>12</v>
      </c>
      <c r="B32" s="811"/>
    </row>
    <row r="33" spans="1:2" x14ac:dyDescent="0.55000000000000004">
      <c r="A33" s="147" t="s">
        <v>13</v>
      </c>
      <c r="B33" s="811"/>
    </row>
    <row r="34" spans="1:2" x14ac:dyDescent="0.55000000000000004">
      <c r="A34" s="147" t="s">
        <v>14</v>
      </c>
      <c r="B34" s="811"/>
    </row>
    <row r="35" spans="1:2" ht="15.6" thickBot="1" x14ac:dyDescent="0.6">
      <c r="A35" s="946" t="s">
        <v>15</v>
      </c>
      <c r="B35" s="939"/>
    </row>
    <row r="36" spans="1:2" s="52" customFormat="1" thickBot="1" x14ac:dyDescent="0.55000000000000004">
      <c r="A36" s="122" t="s">
        <v>7</v>
      </c>
      <c r="B36" s="826">
        <f>SUM(B31:B35)</f>
        <v>0</v>
      </c>
    </row>
    <row r="37" spans="1:2" ht="12.75" customHeight="1" thickBot="1" x14ac:dyDescent="0.6">
      <c r="A37" s="1083"/>
      <c r="B37" s="1084"/>
    </row>
    <row r="38" spans="1:2" x14ac:dyDescent="0.55000000000000004">
      <c r="A38" s="823" t="s">
        <v>19</v>
      </c>
      <c r="B38" s="821"/>
    </row>
    <row r="39" spans="1:2" x14ac:dyDescent="0.55000000000000004">
      <c r="A39" s="809" t="s">
        <v>104</v>
      </c>
      <c r="B39" s="121">
        <v>1050000</v>
      </c>
    </row>
    <row r="40" spans="1:2" x14ac:dyDescent="0.55000000000000004">
      <c r="A40" s="809" t="s">
        <v>111</v>
      </c>
      <c r="B40" s="121">
        <v>1100000</v>
      </c>
    </row>
    <row r="41" spans="1:2" x14ac:dyDescent="0.55000000000000004">
      <c r="A41" s="147" t="s">
        <v>119</v>
      </c>
      <c r="B41" s="121">
        <v>1150000</v>
      </c>
    </row>
    <row r="42" spans="1:2" x14ac:dyDescent="0.55000000000000004">
      <c r="A42" s="147" t="s">
        <v>139</v>
      </c>
      <c r="B42" s="121">
        <v>1200000</v>
      </c>
    </row>
    <row r="43" spans="1:2" x14ac:dyDescent="0.55000000000000004">
      <c r="A43" s="147" t="s">
        <v>168</v>
      </c>
      <c r="B43" s="121">
        <f>B42+50000</f>
        <v>1250000</v>
      </c>
    </row>
    <row r="44" spans="1:2" x14ac:dyDescent="0.55000000000000004">
      <c r="A44" s="929" t="s">
        <v>184</v>
      </c>
      <c r="B44" s="121">
        <v>1300000</v>
      </c>
    </row>
    <row r="45" spans="1:2" ht="15.6" thickBot="1" x14ac:dyDescent="0.6">
      <c r="A45" s="880" t="s">
        <v>233</v>
      </c>
      <c r="B45" s="881">
        <v>1350000</v>
      </c>
    </row>
    <row r="46" spans="1:2" ht="15.6" thickBot="1" x14ac:dyDescent="0.6">
      <c r="A46" s="872" t="s">
        <v>11</v>
      </c>
      <c r="B46" s="124">
        <f>SUM(B39:B45)</f>
        <v>8400000</v>
      </c>
    </row>
  </sheetData>
  <mergeCells count="14">
    <mergeCell ref="A9:B9"/>
    <mergeCell ref="A3:B3"/>
    <mergeCell ref="A5:B5"/>
    <mergeCell ref="A10:B10"/>
    <mergeCell ref="A1:B1"/>
    <mergeCell ref="A2:B2"/>
    <mergeCell ref="A4:B4"/>
    <mergeCell ref="A6:B6"/>
    <mergeCell ref="A8:B8"/>
    <mergeCell ref="A12:B12"/>
    <mergeCell ref="A20:B20"/>
    <mergeCell ref="A30:B30"/>
    <mergeCell ref="A37:B37"/>
    <mergeCell ref="A11:B11"/>
  </mergeCells>
  <printOptions horizontalCentered="1"/>
  <pageMargins left="0.2" right="0" top="0" bottom="0"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zoomScaleNormal="85" workbookViewId="0">
      <selection activeCell="A17" sqref="A17:B17"/>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69" t="s">
        <v>0</v>
      </c>
      <c r="B1" s="1070"/>
    </row>
    <row r="2" spans="1:2" x14ac:dyDescent="0.55000000000000004">
      <c r="A2" s="1090" t="s">
        <v>1</v>
      </c>
      <c r="B2" s="1091"/>
    </row>
    <row r="3" spans="1:2" ht="12.75" customHeight="1" x14ac:dyDescent="0.55000000000000004">
      <c r="A3" s="1088"/>
      <c r="B3" s="1089"/>
    </row>
    <row r="4" spans="1:2" s="44" customFormat="1" ht="17.25" customHeight="1" x14ac:dyDescent="0.55000000000000004">
      <c r="A4" s="1092" t="s">
        <v>84</v>
      </c>
      <c r="B4" s="1076"/>
    </row>
    <row r="5" spans="1:2" ht="12.75" customHeight="1" x14ac:dyDescent="0.55000000000000004">
      <c r="A5" s="1097"/>
      <c r="B5" s="1098"/>
    </row>
    <row r="6" spans="1:2" x14ac:dyDescent="0.55000000000000004">
      <c r="A6" s="1075" t="s">
        <v>124</v>
      </c>
      <c r="B6" s="1076"/>
    </row>
    <row r="7" spans="1:2" x14ac:dyDescent="0.55000000000000004">
      <c r="A7" s="818" t="s">
        <v>31</v>
      </c>
      <c r="B7" s="819"/>
    </row>
    <row r="8" spans="1:2" x14ac:dyDescent="0.55000000000000004">
      <c r="A8" s="1075" t="s">
        <v>79</v>
      </c>
      <c r="B8" s="1076"/>
    </row>
    <row r="9" spans="1:2" x14ac:dyDescent="0.55000000000000004">
      <c r="A9" s="1075"/>
      <c r="B9" s="1076"/>
    </row>
    <row r="10" spans="1:2" ht="12.75" customHeight="1" x14ac:dyDescent="0.55000000000000004">
      <c r="A10" s="1097"/>
      <c r="B10" s="1098"/>
    </row>
    <row r="11" spans="1:2" x14ac:dyDescent="0.55000000000000004">
      <c r="A11" s="1086" t="s">
        <v>24</v>
      </c>
      <c r="B11" s="1087"/>
    </row>
    <row r="12" spans="1:2" ht="12.75" customHeight="1" thickBot="1" x14ac:dyDescent="0.6">
      <c r="A12" s="1095"/>
      <c r="B12" s="1096"/>
    </row>
    <row r="13" spans="1:2" ht="15.6" thickBot="1" x14ac:dyDescent="0.6">
      <c r="A13" s="935" t="s">
        <v>16</v>
      </c>
      <c r="B13" s="936" t="s">
        <v>2</v>
      </c>
    </row>
    <row r="14" spans="1:2" x14ac:dyDescent="0.55000000000000004">
      <c r="A14" s="820" t="s">
        <v>3</v>
      </c>
      <c r="B14" s="937" t="s">
        <v>2</v>
      </c>
    </row>
    <row r="15" spans="1:2" x14ac:dyDescent="0.55000000000000004">
      <c r="A15" s="147" t="s">
        <v>25</v>
      </c>
      <c r="B15" s="811" t="s">
        <v>2</v>
      </c>
    </row>
    <row r="16" spans="1:2" x14ac:dyDescent="0.55000000000000004">
      <c r="A16" s="147" t="s">
        <v>5</v>
      </c>
      <c r="B16" s="811">
        <v>300000</v>
      </c>
    </row>
    <row r="17" spans="1:4" ht="15.6" thickBot="1" x14ac:dyDescent="0.6">
      <c r="A17" s="200" t="s">
        <v>26</v>
      </c>
      <c r="B17" s="201"/>
    </row>
    <row r="18" spans="1:4" ht="15.9" thickTop="1" thickBot="1" x14ac:dyDescent="0.6">
      <c r="A18" s="946" t="s">
        <v>6</v>
      </c>
      <c r="B18" s="947"/>
      <c r="D18" s="44"/>
    </row>
    <row r="19" spans="1:4" s="52" customFormat="1" thickBot="1" x14ac:dyDescent="0.55000000000000004">
      <c r="A19" s="872" t="s">
        <v>7</v>
      </c>
      <c r="B19" s="945">
        <f>SUM(B13:B17)-(B18)</f>
        <v>300000</v>
      </c>
    </row>
    <row r="20" spans="1:4" ht="12.75" customHeight="1" thickBot="1" x14ac:dyDescent="0.6">
      <c r="A20" s="1093"/>
      <c r="B20" s="1094"/>
    </row>
    <row r="21" spans="1:4" x14ac:dyDescent="0.55000000000000004">
      <c r="A21" s="823" t="s">
        <v>35</v>
      </c>
      <c r="B21" s="937"/>
    </row>
    <row r="22" spans="1:4" x14ac:dyDescent="0.55000000000000004">
      <c r="A22" s="147" t="s">
        <v>21</v>
      </c>
      <c r="B22" s="811"/>
    </row>
    <row r="23" spans="1:4" ht="16.5" customHeight="1" x14ac:dyDescent="0.55000000000000004">
      <c r="A23" s="147" t="s">
        <v>22</v>
      </c>
      <c r="B23" s="811"/>
    </row>
    <row r="24" spans="1:4" x14ac:dyDescent="0.55000000000000004">
      <c r="A24" s="147" t="s">
        <v>241</v>
      </c>
      <c r="B24" s="811"/>
    </row>
    <row r="25" spans="1:4" x14ac:dyDescent="0.55000000000000004">
      <c r="A25" s="147" t="s">
        <v>8</v>
      </c>
      <c r="B25" s="811"/>
    </row>
    <row r="26" spans="1:4" x14ac:dyDescent="0.55000000000000004">
      <c r="A26" s="147" t="s">
        <v>23</v>
      </c>
      <c r="B26" s="811">
        <v>300000</v>
      </c>
    </row>
    <row r="27" spans="1:4" x14ac:dyDescent="0.55000000000000004">
      <c r="A27" s="147" t="s">
        <v>9</v>
      </c>
      <c r="B27" s="811"/>
    </row>
    <row r="28" spans="1:4" ht="15.6" thickBot="1" x14ac:dyDescent="0.6">
      <c r="A28" s="880" t="s">
        <v>10</v>
      </c>
      <c r="B28" s="211"/>
    </row>
    <row r="29" spans="1:4" s="52" customFormat="1" thickBot="1" x14ac:dyDescent="0.55000000000000004">
      <c r="A29" s="122" t="s">
        <v>11</v>
      </c>
      <c r="B29" s="826">
        <f>SUM(B22:B28)</f>
        <v>300000</v>
      </c>
    </row>
    <row r="30" spans="1:4" ht="12.75" customHeight="1" thickBot="1" x14ac:dyDescent="0.6">
      <c r="A30" s="1083"/>
      <c r="B30" s="1085"/>
    </row>
    <row r="31" spans="1:4" x14ac:dyDescent="0.55000000000000004">
      <c r="A31" s="823" t="s">
        <v>18</v>
      </c>
      <c r="B31" s="937" t="s">
        <v>4</v>
      </c>
    </row>
    <row r="32" spans="1:4" x14ac:dyDescent="0.55000000000000004">
      <c r="A32" s="147" t="s">
        <v>12</v>
      </c>
      <c r="B32" s="811"/>
    </row>
    <row r="33" spans="1:3" x14ac:dyDescent="0.55000000000000004">
      <c r="A33" s="147" t="s">
        <v>13</v>
      </c>
      <c r="B33" s="811"/>
    </row>
    <row r="34" spans="1:3" x14ac:dyDescent="0.55000000000000004">
      <c r="A34" s="147" t="s">
        <v>14</v>
      </c>
      <c r="B34" s="811"/>
    </row>
    <row r="35" spans="1:3" ht="15.6" thickBot="1" x14ac:dyDescent="0.6">
      <c r="A35" s="946" t="s">
        <v>15</v>
      </c>
      <c r="B35" s="211"/>
    </row>
    <row r="36" spans="1:3" s="52" customFormat="1" thickBot="1" x14ac:dyDescent="0.55000000000000004">
      <c r="A36" s="122" t="s">
        <v>7</v>
      </c>
      <c r="B36" s="826">
        <f>SUM(B31:B35)</f>
        <v>0</v>
      </c>
    </row>
    <row r="37" spans="1:3" ht="12.75" customHeight="1" thickBot="1" x14ac:dyDescent="0.6">
      <c r="A37" s="1083"/>
      <c r="B37" s="1085"/>
    </row>
    <row r="38" spans="1:3" x14ac:dyDescent="0.55000000000000004">
      <c r="A38" s="823" t="s">
        <v>19</v>
      </c>
      <c r="B38" s="937"/>
    </row>
    <row r="39" spans="1:3" x14ac:dyDescent="0.55000000000000004">
      <c r="A39" s="809" t="s">
        <v>104</v>
      </c>
      <c r="B39" s="811"/>
    </row>
    <row r="40" spans="1:3" x14ac:dyDescent="0.55000000000000004">
      <c r="A40" s="809" t="s">
        <v>111</v>
      </c>
      <c r="B40" s="811"/>
    </row>
    <row r="41" spans="1:3" x14ac:dyDescent="0.55000000000000004">
      <c r="A41" s="147" t="s">
        <v>119</v>
      </c>
      <c r="B41" s="811"/>
    </row>
    <row r="42" spans="1:3" x14ac:dyDescent="0.55000000000000004">
      <c r="A42" s="147" t="s">
        <v>139</v>
      </c>
      <c r="B42" s="811"/>
    </row>
    <row r="43" spans="1:3" x14ac:dyDescent="0.55000000000000004">
      <c r="A43" s="147" t="s">
        <v>168</v>
      </c>
      <c r="B43" s="203">
        <v>300000</v>
      </c>
      <c r="C43" s="107"/>
    </row>
    <row r="44" spans="1:3" x14ac:dyDescent="0.55000000000000004">
      <c r="A44" s="147" t="s">
        <v>184</v>
      </c>
      <c r="B44" s="811"/>
    </row>
    <row r="45" spans="1:3" ht="15.6" thickBot="1" x14ac:dyDescent="0.6">
      <c r="A45" s="880" t="s">
        <v>233</v>
      </c>
      <c r="B45" s="211"/>
    </row>
    <row r="46" spans="1:3" ht="15.6" thickBot="1" x14ac:dyDescent="0.6">
      <c r="A46" s="122" t="s">
        <v>11</v>
      </c>
      <c r="B46" s="826">
        <f>SUM(B40:B45)</f>
        <v>300000</v>
      </c>
    </row>
  </sheetData>
  <mergeCells count="14">
    <mergeCell ref="A9:B9"/>
    <mergeCell ref="A5:B5"/>
    <mergeCell ref="A3:B3"/>
    <mergeCell ref="A1:B1"/>
    <mergeCell ref="A2:B2"/>
    <mergeCell ref="A4:B4"/>
    <mergeCell ref="A6:B6"/>
    <mergeCell ref="A8:B8"/>
    <mergeCell ref="A37:B37"/>
    <mergeCell ref="A30:B30"/>
    <mergeCell ref="A20:B20"/>
    <mergeCell ref="A12:B12"/>
    <mergeCell ref="A10:B10"/>
    <mergeCell ref="A11:B11"/>
  </mergeCells>
  <printOptions horizontalCentered="1"/>
  <pageMargins left="0.2" right="0" top="0" bottom="0"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85" zoomScaleNormal="85" workbookViewId="0">
      <selection activeCell="A17" sqref="A17:B17"/>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59" t="s">
        <v>0</v>
      </c>
      <c r="B1" s="1060"/>
    </row>
    <row r="2" spans="1:2" x14ac:dyDescent="0.55000000000000004">
      <c r="A2" s="1061" t="s">
        <v>1</v>
      </c>
      <c r="B2" s="1062"/>
    </row>
    <row r="3" spans="1:2" ht="12.75" customHeight="1" thickBot="1" x14ac:dyDescent="0.6">
      <c r="A3" s="852"/>
      <c r="B3" s="853"/>
    </row>
    <row r="4" spans="1:2" s="44" customFormat="1" ht="17.25" customHeight="1" x14ac:dyDescent="0.55000000000000004">
      <c r="A4" s="1079" t="s">
        <v>123</v>
      </c>
      <c r="B4" s="1080"/>
    </row>
    <row r="5" spans="1:2" ht="12.75" customHeight="1" x14ac:dyDescent="0.55000000000000004">
      <c r="A5" s="1081"/>
      <c r="B5" s="1082"/>
    </row>
    <row r="6" spans="1:2" x14ac:dyDescent="0.55000000000000004">
      <c r="A6" s="1075" t="s">
        <v>198</v>
      </c>
      <c r="B6" s="1076"/>
    </row>
    <row r="7" spans="1:2" x14ac:dyDescent="0.55000000000000004">
      <c r="A7" s="818" t="s">
        <v>31</v>
      </c>
      <c r="B7" s="819"/>
    </row>
    <row r="8" spans="1:2" x14ac:dyDescent="0.55000000000000004">
      <c r="A8" s="1075" t="s">
        <v>82</v>
      </c>
      <c r="B8" s="1076"/>
    </row>
    <row r="9" spans="1:2" x14ac:dyDescent="0.55000000000000004">
      <c r="A9" s="1075"/>
      <c r="B9" s="1076"/>
    </row>
    <row r="10" spans="1:2" ht="12.75" customHeight="1" x14ac:dyDescent="0.55000000000000004">
      <c r="A10" s="1083"/>
      <c r="B10" s="1084"/>
    </row>
    <row r="11" spans="1:2" x14ac:dyDescent="0.55000000000000004">
      <c r="A11" s="1057" t="s">
        <v>24</v>
      </c>
      <c r="B11" s="1058"/>
    </row>
    <row r="12" spans="1:2" ht="12.75" customHeight="1" thickBot="1" x14ac:dyDescent="0.6">
      <c r="A12" s="807"/>
      <c r="B12" s="808"/>
    </row>
    <row r="13" spans="1:2" x14ac:dyDescent="0.55000000000000004">
      <c r="A13" s="823" t="s">
        <v>16</v>
      </c>
      <c r="B13" s="937" t="s">
        <v>2</v>
      </c>
    </row>
    <row r="14" spans="1:2" x14ac:dyDescent="0.55000000000000004">
      <c r="A14" s="147" t="s">
        <v>3</v>
      </c>
      <c r="B14" s="811"/>
    </row>
    <row r="15" spans="1:2" x14ac:dyDescent="0.55000000000000004">
      <c r="A15" s="147" t="s">
        <v>25</v>
      </c>
      <c r="B15" s="811" t="s">
        <v>2</v>
      </c>
    </row>
    <row r="16" spans="1:2" x14ac:dyDescent="0.55000000000000004">
      <c r="A16" s="147" t="s">
        <v>5</v>
      </c>
      <c r="B16" s="811">
        <v>400000</v>
      </c>
    </row>
    <row r="17" spans="1:7" ht="15.6" thickBot="1" x14ac:dyDescent="0.6">
      <c r="A17" s="200" t="s">
        <v>26</v>
      </c>
      <c r="B17" s="201"/>
    </row>
    <row r="18" spans="1:7" ht="15.9" thickTop="1" thickBot="1" x14ac:dyDescent="0.6">
      <c r="A18" s="946" t="s">
        <v>6</v>
      </c>
      <c r="B18" s="940" t="s">
        <v>2</v>
      </c>
      <c r="D18" s="44"/>
    </row>
    <row r="19" spans="1:7" s="52" customFormat="1" ht="15" x14ac:dyDescent="0.5">
      <c r="A19" s="816" t="s">
        <v>7</v>
      </c>
      <c r="B19" s="938">
        <f>SUM(B14:B18)</f>
        <v>400000</v>
      </c>
    </row>
    <row r="20" spans="1:7" ht="12.75" customHeight="1" thickBot="1" x14ac:dyDescent="0.6">
      <c r="A20" s="815"/>
      <c r="B20" s="808"/>
    </row>
    <row r="21" spans="1:7" x14ac:dyDescent="0.55000000000000004">
      <c r="A21" s="823" t="s">
        <v>35</v>
      </c>
      <c r="B21" s="937"/>
    </row>
    <row r="22" spans="1:7" x14ac:dyDescent="0.55000000000000004">
      <c r="A22" s="147" t="s">
        <v>21</v>
      </c>
      <c r="B22" s="811"/>
    </row>
    <row r="23" spans="1:7" ht="16.5" customHeight="1" x14ac:dyDescent="0.55000000000000004">
      <c r="A23" s="147" t="s">
        <v>22</v>
      </c>
      <c r="B23" s="811"/>
    </row>
    <row r="24" spans="1:7" x14ac:dyDescent="0.55000000000000004">
      <c r="A24" s="147" t="s">
        <v>20</v>
      </c>
      <c r="B24" s="811"/>
    </row>
    <row r="25" spans="1:7" x14ac:dyDescent="0.55000000000000004">
      <c r="A25" s="147" t="s">
        <v>8</v>
      </c>
      <c r="B25" s="811"/>
    </row>
    <row r="26" spans="1:7" x14ac:dyDescent="0.55000000000000004">
      <c r="A26" s="147" t="s">
        <v>126</v>
      </c>
      <c r="B26" s="811">
        <v>400000</v>
      </c>
    </row>
    <row r="27" spans="1:7" x14ac:dyDescent="0.55000000000000004">
      <c r="A27" s="147" t="s">
        <v>9</v>
      </c>
      <c r="B27" s="811"/>
      <c r="F27" s="107"/>
      <c r="G27" s="107"/>
    </row>
    <row r="28" spans="1:7" ht="15.6" thickBot="1" x14ac:dyDescent="0.6">
      <c r="A28" s="946" t="s">
        <v>10</v>
      </c>
      <c r="B28" s="939"/>
      <c r="F28" s="107"/>
      <c r="G28" s="107"/>
    </row>
    <row r="29" spans="1:7" s="52" customFormat="1" ht="15" x14ac:dyDescent="0.5">
      <c r="A29" s="816" t="s">
        <v>11</v>
      </c>
      <c r="B29" s="938">
        <f>SUM(B22:B28)</f>
        <v>400000</v>
      </c>
      <c r="F29" s="115"/>
      <c r="G29" s="115"/>
    </row>
    <row r="30" spans="1:7" ht="12.75" customHeight="1" thickBot="1" x14ac:dyDescent="0.6">
      <c r="A30" s="815"/>
      <c r="B30" s="808"/>
    </row>
    <row r="31" spans="1:7" x14ac:dyDescent="0.55000000000000004">
      <c r="A31" s="823" t="s">
        <v>18</v>
      </c>
      <c r="B31" s="937" t="s">
        <v>4</v>
      </c>
    </row>
    <row r="32" spans="1:7" x14ac:dyDescent="0.55000000000000004">
      <c r="A32" s="147" t="s">
        <v>12</v>
      </c>
      <c r="B32" s="811"/>
    </row>
    <row r="33" spans="1:3" x14ac:dyDescent="0.55000000000000004">
      <c r="A33" s="147" t="s">
        <v>13</v>
      </c>
      <c r="B33" s="811"/>
    </row>
    <row r="34" spans="1:3" x14ac:dyDescent="0.55000000000000004">
      <c r="A34" s="147" t="s">
        <v>14</v>
      </c>
      <c r="B34" s="811"/>
    </row>
    <row r="35" spans="1:3" ht="15.6" thickBot="1" x14ac:dyDescent="0.6">
      <c r="A35" s="946" t="s">
        <v>15</v>
      </c>
      <c r="B35" s="939"/>
    </row>
    <row r="36" spans="1:3" s="52" customFormat="1" ht="15" x14ac:dyDescent="0.5">
      <c r="A36" s="816" t="s">
        <v>7</v>
      </c>
      <c r="B36" s="938">
        <f>SUM(B31:B35)</f>
        <v>0</v>
      </c>
    </row>
    <row r="37" spans="1:3" ht="12.75" customHeight="1" thickBot="1" x14ac:dyDescent="0.6">
      <c r="A37" s="815"/>
      <c r="B37" s="808"/>
    </row>
    <row r="38" spans="1:3" x14ac:dyDescent="0.55000000000000004">
      <c r="A38" s="823" t="s">
        <v>19</v>
      </c>
      <c r="B38" s="937"/>
    </row>
    <row r="39" spans="1:3" x14ac:dyDescent="0.55000000000000004">
      <c r="A39" s="809" t="s">
        <v>104</v>
      </c>
      <c r="B39" s="811"/>
    </row>
    <row r="40" spans="1:3" x14ac:dyDescent="0.55000000000000004">
      <c r="A40" s="809" t="s">
        <v>111</v>
      </c>
      <c r="B40" s="811"/>
    </row>
    <row r="41" spans="1:3" x14ac:dyDescent="0.55000000000000004">
      <c r="A41" s="929" t="s">
        <v>119</v>
      </c>
      <c r="B41" s="811"/>
    </row>
    <row r="42" spans="1:3" x14ac:dyDescent="0.55000000000000004">
      <c r="A42" s="147" t="s">
        <v>139</v>
      </c>
      <c r="B42" s="811">
        <v>200000</v>
      </c>
    </row>
    <row r="43" spans="1:3" x14ac:dyDescent="0.55000000000000004">
      <c r="A43" s="147" t="s">
        <v>168</v>
      </c>
      <c r="B43" s="811"/>
    </row>
    <row r="44" spans="1:3" x14ac:dyDescent="0.55000000000000004">
      <c r="A44" s="147" t="s">
        <v>184</v>
      </c>
      <c r="B44" s="811">
        <v>200000</v>
      </c>
      <c r="C44" s="107"/>
    </row>
    <row r="45" spans="1:3" ht="15.6" thickBot="1" x14ac:dyDescent="0.6">
      <c r="A45" s="880" t="s">
        <v>233</v>
      </c>
      <c r="B45" s="939">
        <v>0</v>
      </c>
    </row>
    <row r="46" spans="1:3" ht="15.6" thickBot="1" x14ac:dyDescent="0.6">
      <c r="A46" s="928" t="s">
        <v>11</v>
      </c>
      <c r="B46" s="945">
        <f>SUM(B39:B45)</f>
        <v>400000</v>
      </c>
    </row>
  </sheetData>
  <mergeCells count="9">
    <mergeCell ref="A5:B5"/>
    <mergeCell ref="A10:B10"/>
    <mergeCell ref="A11:B11"/>
    <mergeCell ref="A1:B1"/>
    <mergeCell ref="A2:B2"/>
    <mergeCell ref="A4:B4"/>
    <mergeCell ref="A6:B6"/>
    <mergeCell ref="A8:B8"/>
    <mergeCell ref="A9:B9"/>
  </mergeCells>
  <printOptions horizontalCentered="1"/>
  <pageMargins left="0.2" right="0" top="0" bottom="0"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activeCell="B20" sqref="B20"/>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99" t="s">
        <v>0</v>
      </c>
      <c r="B1" s="1099"/>
    </row>
    <row r="2" spans="1:2" x14ac:dyDescent="0.55000000000000004">
      <c r="A2" s="1099" t="s">
        <v>1</v>
      </c>
      <c r="B2" s="1099"/>
    </row>
    <row r="3" spans="1:2" ht="12.75" customHeight="1" thickBot="1" x14ac:dyDescent="0.6">
      <c r="A3" s="42"/>
      <c r="B3" s="43"/>
    </row>
    <row r="4" spans="1:2" s="44" customFormat="1" ht="17.25" customHeight="1" x14ac:dyDescent="0.55000000000000004">
      <c r="A4" s="1100" t="s">
        <v>712</v>
      </c>
      <c r="B4" s="1101"/>
    </row>
    <row r="5" spans="1:2" ht="12.75" customHeight="1" x14ac:dyDescent="0.55000000000000004">
      <c r="A5" s="191"/>
      <c r="B5" s="854"/>
    </row>
    <row r="6" spans="1:2" x14ac:dyDescent="0.55000000000000004">
      <c r="A6" s="1065" t="s">
        <v>85</v>
      </c>
      <c r="B6" s="1064"/>
    </row>
    <row r="7" spans="1:2" x14ac:dyDescent="0.55000000000000004">
      <c r="A7" s="955" t="s">
        <v>31</v>
      </c>
      <c r="B7" s="178"/>
    </row>
    <row r="8" spans="1:2" x14ac:dyDescent="0.55000000000000004">
      <c r="A8" s="1065" t="s">
        <v>80</v>
      </c>
      <c r="B8" s="1064"/>
    </row>
    <row r="9" spans="1:2" x14ac:dyDescent="0.55000000000000004">
      <c r="A9" s="1065"/>
      <c r="B9" s="1064"/>
    </row>
    <row r="10" spans="1:2" ht="12.75" customHeight="1" x14ac:dyDescent="0.55000000000000004">
      <c r="A10" s="196"/>
      <c r="B10" s="197"/>
    </row>
    <row r="11" spans="1:2" x14ac:dyDescent="0.55000000000000004">
      <c r="A11" s="1057" t="s">
        <v>24</v>
      </c>
      <c r="B11" s="1058"/>
    </row>
    <row r="12" spans="1:2" ht="12.75" customHeight="1" thickBot="1" x14ac:dyDescent="0.6">
      <c r="A12" s="191"/>
      <c r="B12" s="854"/>
    </row>
    <row r="13" spans="1:2" x14ac:dyDescent="0.55000000000000004">
      <c r="A13" s="823" t="s">
        <v>16</v>
      </c>
      <c r="B13" s="821" t="s">
        <v>2</v>
      </c>
    </row>
    <row r="14" spans="1:2" x14ac:dyDescent="0.55000000000000004">
      <c r="A14" s="147" t="s">
        <v>3</v>
      </c>
      <c r="B14" s="121"/>
    </row>
    <row r="15" spans="1:2" x14ac:dyDescent="0.55000000000000004">
      <c r="A15" s="147" t="s">
        <v>25</v>
      </c>
      <c r="B15" s="121"/>
    </row>
    <row r="16" spans="1:2" x14ac:dyDescent="0.55000000000000004">
      <c r="A16" s="147" t="s">
        <v>5</v>
      </c>
      <c r="B16" s="121"/>
    </row>
    <row r="17" spans="1:4" ht="15.6" thickBot="1" x14ac:dyDescent="0.6">
      <c r="A17" s="200" t="s">
        <v>26</v>
      </c>
      <c r="B17" s="201"/>
    </row>
    <row r="18" spans="1:4" ht="15.9" thickTop="1" thickBot="1" x14ac:dyDescent="0.6">
      <c r="A18" s="946" t="s">
        <v>6</v>
      </c>
      <c r="B18" s="949"/>
      <c r="D18" s="44"/>
    </row>
    <row r="19" spans="1:4" s="52" customFormat="1" thickBot="1" x14ac:dyDescent="0.55000000000000004">
      <c r="A19" s="122" t="s">
        <v>7</v>
      </c>
      <c r="B19" s="124">
        <f>SUM(B13:B17)-(B18)</f>
        <v>0</v>
      </c>
    </row>
    <row r="20" spans="1:4" ht="12.75" customHeight="1" x14ac:dyDescent="0.55000000000000004">
      <c r="A20" s="933"/>
      <c r="B20" s="934"/>
    </row>
    <row r="21" spans="1:4" x14ac:dyDescent="0.55000000000000004">
      <c r="A21" s="855" t="s">
        <v>17</v>
      </c>
      <c r="B21" s="856"/>
    </row>
    <row r="22" spans="1:4" x14ac:dyDescent="0.55000000000000004">
      <c r="A22" s="147" t="s">
        <v>174</v>
      </c>
      <c r="B22" s="121"/>
    </row>
    <row r="23" spans="1:4" ht="16.5" customHeight="1" x14ac:dyDescent="0.55000000000000004">
      <c r="A23" s="147" t="s">
        <v>22</v>
      </c>
      <c r="B23" s="121"/>
    </row>
    <row r="24" spans="1:4" x14ac:dyDescent="0.55000000000000004">
      <c r="A24" s="147" t="s">
        <v>46</v>
      </c>
      <c r="B24" s="121"/>
    </row>
    <row r="25" spans="1:4" x14ac:dyDescent="0.55000000000000004">
      <c r="A25" s="147" t="s">
        <v>8</v>
      </c>
      <c r="B25" s="121"/>
    </row>
    <row r="26" spans="1:4" x14ac:dyDescent="0.55000000000000004">
      <c r="A26" s="147" t="s">
        <v>126</v>
      </c>
      <c r="B26" s="121"/>
    </row>
    <row r="27" spans="1:4" x14ac:dyDescent="0.55000000000000004">
      <c r="A27" s="147" t="s">
        <v>9</v>
      </c>
      <c r="B27" s="121"/>
    </row>
    <row r="28" spans="1:4" ht="15.6" thickBot="1" x14ac:dyDescent="0.6">
      <c r="A28" s="946" t="s">
        <v>10</v>
      </c>
      <c r="B28" s="881"/>
    </row>
    <row r="29" spans="1:4" s="52" customFormat="1" thickBot="1" x14ac:dyDescent="0.55000000000000004">
      <c r="A29" s="122" t="s">
        <v>11</v>
      </c>
      <c r="B29" s="124">
        <f>SUM(B22:B28)</f>
        <v>0</v>
      </c>
    </row>
    <row r="30" spans="1:4" ht="12.75" customHeight="1" x14ac:dyDescent="0.55000000000000004">
      <c r="A30" s="933"/>
      <c r="B30" s="934"/>
    </row>
    <row r="31" spans="1:4" x14ac:dyDescent="0.55000000000000004">
      <c r="A31" s="855" t="s">
        <v>18</v>
      </c>
      <c r="B31" s="856" t="s">
        <v>4</v>
      </c>
    </row>
    <row r="32" spans="1:4" x14ac:dyDescent="0.55000000000000004">
      <c r="A32" s="147" t="s">
        <v>12</v>
      </c>
      <c r="B32" s="121"/>
    </row>
    <row r="33" spans="1:3" x14ac:dyDescent="0.55000000000000004">
      <c r="A33" s="147" t="s">
        <v>13</v>
      </c>
      <c r="B33" s="121"/>
    </row>
    <row r="34" spans="1:3" x14ac:dyDescent="0.55000000000000004">
      <c r="A34" s="147" t="s">
        <v>14</v>
      </c>
      <c r="B34" s="121"/>
    </row>
    <row r="35" spans="1:3" ht="15.6" thickBot="1" x14ac:dyDescent="0.6">
      <c r="A35" s="946" t="s">
        <v>15</v>
      </c>
      <c r="B35" s="881"/>
    </row>
    <row r="36" spans="1:3" s="52" customFormat="1" thickBot="1" x14ac:dyDescent="0.55000000000000004">
      <c r="A36" s="122" t="s">
        <v>7</v>
      </c>
      <c r="B36" s="124">
        <f>SUM(B31:B35)</f>
        <v>0</v>
      </c>
    </row>
    <row r="37" spans="1:3" ht="12.75" customHeight="1" x14ac:dyDescent="0.55000000000000004">
      <c r="A37" s="933"/>
      <c r="B37" s="934"/>
    </row>
    <row r="38" spans="1:3" x14ac:dyDescent="0.55000000000000004">
      <c r="A38" s="855" t="s">
        <v>19</v>
      </c>
      <c r="B38" s="856"/>
    </row>
    <row r="39" spans="1:3" x14ac:dyDescent="0.55000000000000004">
      <c r="A39" s="828" t="s">
        <v>104</v>
      </c>
      <c r="B39" s="830"/>
    </row>
    <row r="40" spans="1:3" x14ac:dyDescent="0.55000000000000004">
      <c r="A40" s="828" t="s">
        <v>111</v>
      </c>
      <c r="B40" s="830"/>
    </row>
    <row r="41" spans="1:3" x14ac:dyDescent="0.55000000000000004">
      <c r="A41" s="824" t="s">
        <v>119</v>
      </c>
      <c r="B41" s="830"/>
    </row>
    <row r="42" spans="1:3" x14ac:dyDescent="0.55000000000000004">
      <c r="A42" s="951" t="s">
        <v>139</v>
      </c>
      <c r="B42" s="830"/>
    </row>
    <row r="43" spans="1:3" x14ac:dyDescent="0.55000000000000004">
      <c r="A43" s="952" t="s">
        <v>168</v>
      </c>
      <c r="B43" s="830"/>
    </row>
    <row r="44" spans="1:3" x14ac:dyDescent="0.55000000000000004">
      <c r="A44" s="824" t="s">
        <v>184</v>
      </c>
      <c r="B44" s="830"/>
      <c r="C44" s="107"/>
    </row>
    <row r="45" spans="1:3" ht="15.6" thickBot="1" x14ac:dyDescent="0.6">
      <c r="A45" s="880" t="s">
        <v>233</v>
      </c>
      <c r="B45" s="206"/>
    </row>
    <row r="46" spans="1:3" ht="15.6" thickBot="1" x14ac:dyDescent="0.6">
      <c r="A46" s="122" t="s">
        <v>11</v>
      </c>
      <c r="B46" s="124">
        <f>SUM(B39:B45)</f>
        <v>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4" zoomScale="85" workbookViewId="0">
      <selection activeCell="A29" sqref="A29"/>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99" t="s">
        <v>0</v>
      </c>
      <c r="B1" s="1099"/>
    </row>
    <row r="2" spans="1:2" x14ac:dyDescent="0.55000000000000004">
      <c r="A2" s="1099" t="s">
        <v>1</v>
      </c>
      <c r="B2" s="1099"/>
    </row>
    <row r="3" spans="1:2" ht="12.75" customHeight="1" thickBot="1" x14ac:dyDescent="0.6">
      <c r="A3" s="42"/>
      <c r="B3" s="43"/>
    </row>
    <row r="4" spans="1:2" s="44" customFormat="1" ht="17.25" customHeight="1" x14ac:dyDescent="0.55000000000000004">
      <c r="A4" s="1100" t="s">
        <v>45</v>
      </c>
      <c r="B4" s="1101"/>
    </row>
    <row r="5" spans="1:2" ht="12.75" customHeight="1" x14ac:dyDescent="0.55000000000000004">
      <c r="A5" s="191"/>
      <c r="B5" s="854"/>
    </row>
    <row r="6" spans="1:2" x14ac:dyDescent="0.55000000000000004">
      <c r="A6" s="1065" t="s">
        <v>85</v>
      </c>
      <c r="B6" s="1064"/>
    </row>
    <row r="7" spans="1:2" x14ac:dyDescent="0.55000000000000004">
      <c r="A7" s="805" t="s">
        <v>31</v>
      </c>
      <c r="B7" s="178"/>
    </row>
    <row r="8" spans="1:2" x14ac:dyDescent="0.55000000000000004">
      <c r="A8" s="1065" t="s">
        <v>80</v>
      </c>
      <c r="B8" s="1064"/>
    </row>
    <row r="9" spans="1:2" x14ac:dyDescent="0.55000000000000004">
      <c r="A9" s="1065"/>
      <c r="B9" s="1064"/>
    </row>
    <row r="10" spans="1:2" ht="12.75" customHeight="1" x14ac:dyDescent="0.55000000000000004">
      <c r="A10" s="196"/>
      <c r="B10" s="197"/>
    </row>
    <row r="11" spans="1:2" x14ac:dyDescent="0.55000000000000004">
      <c r="A11" s="1057" t="s">
        <v>24</v>
      </c>
      <c r="B11" s="1058"/>
    </row>
    <row r="12" spans="1:2" ht="12.75" customHeight="1" thickBot="1" x14ac:dyDescent="0.6">
      <c r="A12" s="191"/>
      <c r="B12" s="854"/>
    </row>
    <row r="13" spans="1:2" x14ac:dyDescent="0.55000000000000004">
      <c r="A13" s="823" t="s">
        <v>16</v>
      </c>
      <c r="B13" s="821" t="s">
        <v>2</v>
      </c>
    </row>
    <row r="14" spans="1:2" x14ac:dyDescent="0.55000000000000004">
      <c r="A14" s="147" t="s">
        <v>3</v>
      </c>
      <c r="B14" s="121"/>
    </row>
    <row r="15" spans="1:2" x14ac:dyDescent="0.55000000000000004">
      <c r="A15" s="147" t="s">
        <v>25</v>
      </c>
      <c r="B15" s="121">
        <v>96996</v>
      </c>
    </row>
    <row r="16" spans="1:2" x14ac:dyDescent="0.55000000000000004">
      <c r="A16" s="147" t="s">
        <v>5</v>
      </c>
      <c r="B16" s="121">
        <v>1007608</v>
      </c>
    </row>
    <row r="17" spans="1:4" ht="15.6" thickBot="1" x14ac:dyDescent="0.6">
      <c r="A17" s="200" t="s">
        <v>26</v>
      </c>
      <c r="B17" s="201"/>
    </row>
    <row r="18" spans="1:4" ht="15.9" thickTop="1" thickBot="1" x14ac:dyDescent="0.6">
      <c r="A18" s="946" t="s">
        <v>6</v>
      </c>
      <c r="B18" s="949"/>
      <c r="D18" s="44"/>
    </row>
    <row r="19" spans="1:4" s="52" customFormat="1" thickBot="1" x14ac:dyDescent="0.55000000000000004">
      <c r="A19" s="122" t="s">
        <v>7</v>
      </c>
      <c r="B19" s="124">
        <f>SUM(B13:B17)-(B18)</f>
        <v>1104604</v>
      </c>
    </row>
    <row r="20" spans="1:4" ht="12.75" customHeight="1" x14ac:dyDescent="0.55000000000000004">
      <c r="A20" s="933"/>
      <c r="B20" s="934"/>
    </row>
    <row r="21" spans="1:4" x14ac:dyDescent="0.55000000000000004">
      <c r="A21" s="855" t="s">
        <v>17</v>
      </c>
      <c r="B21" s="856"/>
    </row>
    <row r="22" spans="1:4" x14ac:dyDescent="0.55000000000000004">
      <c r="A22" s="147" t="s">
        <v>174</v>
      </c>
      <c r="B22" s="121">
        <v>883683</v>
      </c>
    </row>
    <row r="23" spans="1:4" ht="16.5" customHeight="1" x14ac:dyDescent="0.55000000000000004">
      <c r="A23" s="147" t="s">
        <v>22</v>
      </c>
      <c r="B23" s="121"/>
    </row>
    <row r="24" spans="1:4" x14ac:dyDescent="0.55000000000000004">
      <c r="A24" s="147" t="s">
        <v>46</v>
      </c>
      <c r="B24" s="121"/>
    </row>
    <row r="25" spans="1:4" x14ac:dyDescent="0.55000000000000004">
      <c r="A25" s="147" t="s">
        <v>8</v>
      </c>
      <c r="B25" s="121"/>
    </row>
    <row r="26" spans="1:4" x14ac:dyDescent="0.55000000000000004">
      <c r="A26" s="147" t="s">
        <v>126</v>
      </c>
      <c r="B26" s="121">
        <v>220921</v>
      </c>
    </row>
    <row r="27" spans="1:4" x14ac:dyDescent="0.55000000000000004">
      <c r="A27" s="147" t="s">
        <v>9</v>
      </c>
      <c r="B27" s="121"/>
    </row>
    <row r="28" spans="1:4" ht="15.6" thickBot="1" x14ac:dyDescent="0.6">
      <c r="A28" s="946" t="s">
        <v>10</v>
      </c>
      <c r="B28" s="881"/>
    </row>
    <row r="29" spans="1:4" s="52" customFormat="1" thickBot="1" x14ac:dyDescent="0.55000000000000004">
      <c r="A29" s="122" t="s">
        <v>11</v>
      </c>
      <c r="B29" s="124">
        <f>SUM(B22:B28)</f>
        <v>1104604</v>
      </c>
    </row>
    <row r="30" spans="1:4" ht="12.75" customHeight="1" x14ac:dyDescent="0.55000000000000004">
      <c r="A30" s="933"/>
      <c r="B30" s="934"/>
    </row>
    <row r="31" spans="1:4" x14ac:dyDescent="0.55000000000000004">
      <c r="A31" s="855" t="s">
        <v>18</v>
      </c>
      <c r="B31" s="856" t="s">
        <v>4</v>
      </c>
    </row>
    <row r="32" spans="1:4" x14ac:dyDescent="0.55000000000000004">
      <c r="A32" s="147" t="s">
        <v>12</v>
      </c>
      <c r="B32" s="121"/>
    </row>
    <row r="33" spans="1:3" x14ac:dyDescent="0.55000000000000004">
      <c r="A33" s="147" t="s">
        <v>13</v>
      </c>
      <c r="B33" s="121"/>
    </row>
    <row r="34" spans="1:3" x14ac:dyDescent="0.55000000000000004">
      <c r="A34" s="147" t="s">
        <v>14</v>
      </c>
      <c r="B34" s="121"/>
    </row>
    <row r="35" spans="1:3" ht="15.6" thickBot="1" x14ac:dyDescent="0.6">
      <c r="A35" s="946" t="s">
        <v>15</v>
      </c>
      <c r="B35" s="881"/>
    </row>
    <row r="36" spans="1:3" s="52" customFormat="1" thickBot="1" x14ac:dyDescent="0.55000000000000004">
      <c r="A36" s="122" t="s">
        <v>7</v>
      </c>
      <c r="B36" s="124">
        <f>SUM(B31:B35)</f>
        <v>0</v>
      </c>
    </row>
    <row r="37" spans="1:3" ht="12.75" customHeight="1" x14ac:dyDescent="0.55000000000000004">
      <c r="A37" s="933"/>
      <c r="B37" s="934"/>
    </row>
    <row r="38" spans="1:3" x14ac:dyDescent="0.55000000000000004">
      <c r="A38" s="855" t="s">
        <v>19</v>
      </c>
      <c r="B38" s="856"/>
    </row>
    <row r="39" spans="1:3" x14ac:dyDescent="0.55000000000000004">
      <c r="A39" s="828" t="s">
        <v>104</v>
      </c>
      <c r="B39" s="830"/>
    </row>
    <row r="40" spans="1:3" x14ac:dyDescent="0.55000000000000004">
      <c r="A40" s="828" t="s">
        <v>111</v>
      </c>
      <c r="B40" s="830"/>
    </row>
    <row r="41" spans="1:3" x14ac:dyDescent="0.55000000000000004">
      <c r="A41" s="824" t="s">
        <v>119</v>
      </c>
      <c r="B41" s="830">
        <v>83650</v>
      </c>
    </row>
    <row r="42" spans="1:3" x14ac:dyDescent="0.55000000000000004">
      <c r="A42" s="951" t="s">
        <v>139</v>
      </c>
      <c r="B42" s="830"/>
    </row>
    <row r="43" spans="1:3" x14ac:dyDescent="0.55000000000000004">
      <c r="A43" s="952" t="s">
        <v>168</v>
      </c>
      <c r="B43" s="830"/>
    </row>
    <row r="44" spans="1:3" x14ac:dyDescent="0.55000000000000004">
      <c r="A44" s="824" t="s">
        <v>184</v>
      </c>
      <c r="B44" s="830">
        <v>1020954</v>
      </c>
      <c r="C44" s="107"/>
    </row>
    <row r="45" spans="1:3" ht="15.6" thickBot="1" x14ac:dyDescent="0.6">
      <c r="A45" s="880" t="s">
        <v>233</v>
      </c>
      <c r="B45" s="206"/>
    </row>
    <row r="46" spans="1:3" ht="15.6" thickBot="1" x14ac:dyDescent="0.6">
      <c r="A46" s="122" t="s">
        <v>11</v>
      </c>
      <c r="B46" s="124">
        <f>SUM(B39:B45)</f>
        <v>1104604</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activeCell="A39" sqref="A39:A45"/>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127</v>
      </c>
      <c r="B4" s="1064"/>
    </row>
    <row r="5" spans="1:2" ht="12.75" customHeight="1" x14ac:dyDescent="0.55000000000000004">
      <c r="A5" s="191"/>
      <c r="B5" s="854"/>
    </row>
    <row r="6" spans="1:2" x14ac:dyDescent="0.55000000000000004">
      <c r="A6" s="1065" t="s">
        <v>44</v>
      </c>
      <c r="B6" s="1064"/>
    </row>
    <row r="7" spans="1:2" x14ac:dyDescent="0.55000000000000004">
      <c r="A7" s="805" t="s">
        <v>31</v>
      </c>
      <c r="B7" s="178"/>
    </row>
    <row r="8" spans="1:2" x14ac:dyDescent="0.55000000000000004">
      <c r="A8" s="1065" t="s">
        <v>28</v>
      </c>
      <c r="B8" s="1064"/>
    </row>
    <row r="9" spans="1:2" s="52" customFormat="1" ht="15" x14ac:dyDescent="0.5">
      <c r="A9" s="1063" t="s">
        <v>34</v>
      </c>
      <c r="B9" s="1066"/>
    </row>
    <row r="10" spans="1:2" ht="12.75" customHeight="1" x14ac:dyDescent="0.55000000000000004">
      <c r="A10" s="196"/>
      <c r="B10" s="197"/>
    </row>
    <row r="11" spans="1:2" x14ac:dyDescent="0.55000000000000004">
      <c r="A11" s="1057" t="s">
        <v>24</v>
      </c>
      <c r="B11" s="1058"/>
    </row>
    <row r="12" spans="1:2" ht="12.75" customHeight="1" thickBot="1" x14ac:dyDescent="0.6">
      <c r="A12" s="198"/>
      <c r="B12" s="199"/>
    </row>
    <row r="13" spans="1:2" x14ac:dyDescent="0.55000000000000004">
      <c r="A13" s="855" t="s">
        <v>16</v>
      </c>
      <c r="B13" s="856" t="s">
        <v>2</v>
      </c>
    </row>
    <row r="14" spans="1:2" x14ac:dyDescent="0.55000000000000004">
      <c r="A14" s="857" t="s">
        <v>3</v>
      </c>
      <c r="B14" s="856">
        <v>0</v>
      </c>
    </row>
    <row r="15" spans="1:2" x14ac:dyDescent="0.55000000000000004">
      <c r="A15" s="857" t="s">
        <v>25</v>
      </c>
      <c r="B15" s="856">
        <v>80000</v>
      </c>
    </row>
    <row r="16" spans="1:2" x14ac:dyDescent="0.55000000000000004">
      <c r="A16" s="857" t="s">
        <v>5</v>
      </c>
      <c r="B16" s="856">
        <v>320000</v>
      </c>
    </row>
    <row r="17" spans="1:4" ht="15.6" thickBot="1" x14ac:dyDescent="0.6">
      <c r="A17" s="200" t="s">
        <v>26</v>
      </c>
      <c r="B17" s="201"/>
    </row>
    <row r="18" spans="1:4" ht="15.6" thickTop="1" x14ac:dyDescent="0.55000000000000004">
      <c r="A18" s="857" t="s">
        <v>6</v>
      </c>
      <c r="B18" s="858"/>
      <c r="D18" s="44"/>
    </row>
    <row r="19" spans="1:4" s="52" customFormat="1" thickBot="1" x14ac:dyDescent="0.55000000000000004">
      <c r="A19" s="122" t="s">
        <v>7</v>
      </c>
      <c r="B19" s="124">
        <f>SUM(B13:B17)-(B18)</f>
        <v>400000</v>
      </c>
    </row>
    <row r="20" spans="1:4" ht="12.75" customHeight="1" x14ac:dyDescent="0.55000000000000004">
      <c r="A20" s="191"/>
      <c r="B20" s="192"/>
    </row>
    <row r="21" spans="1:4" x14ac:dyDescent="0.55000000000000004">
      <c r="A21" s="855" t="s">
        <v>17</v>
      </c>
      <c r="B21" s="856"/>
    </row>
    <row r="22" spans="1:4" x14ac:dyDescent="0.55000000000000004">
      <c r="A22" s="857" t="s">
        <v>21</v>
      </c>
      <c r="B22" s="856">
        <v>200000</v>
      </c>
    </row>
    <row r="23" spans="1:4" ht="16.5" customHeight="1" x14ac:dyDescent="0.55000000000000004">
      <c r="A23" s="857" t="s">
        <v>22</v>
      </c>
      <c r="B23" s="856"/>
    </row>
    <row r="24" spans="1:4" x14ac:dyDescent="0.55000000000000004">
      <c r="A24" s="857" t="s">
        <v>20</v>
      </c>
      <c r="B24" s="856"/>
    </row>
    <row r="25" spans="1:4" x14ac:dyDescent="0.55000000000000004">
      <c r="A25" s="857" t="s">
        <v>8</v>
      </c>
      <c r="B25" s="856"/>
    </row>
    <row r="26" spans="1:4" x14ac:dyDescent="0.55000000000000004">
      <c r="A26" s="857" t="s">
        <v>126</v>
      </c>
      <c r="B26" s="856">
        <v>200000</v>
      </c>
    </row>
    <row r="27" spans="1:4" x14ac:dyDescent="0.55000000000000004">
      <c r="A27" s="857" t="s">
        <v>9</v>
      </c>
      <c r="B27" s="856"/>
    </row>
    <row r="28" spans="1:4" ht="15.6" thickBot="1" x14ac:dyDescent="0.6">
      <c r="A28" s="200" t="s">
        <v>10</v>
      </c>
      <c r="B28" s="146"/>
    </row>
    <row r="29" spans="1:4" s="52" customFormat="1" ht="15.6" thickTop="1" thickBot="1" x14ac:dyDescent="0.55000000000000004">
      <c r="A29" s="202" t="s">
        <v>11</v>
      </c>
      <c r="B29" s="123">
        <f>SUM(B22:B28)</f>
        <v>400000</v>
      </c>
    </row>
    <row r="30" spans="1:4" ht="12.75" customHeight="1" x14ac:dyDescent="0.55000000000000004">
      <c r="A30" s="191"/>
      <c r="B30" s="192"/>
    </row>
    <row r="31" spans="1:4" x14ac:dyDescent="0.55000000000000004">
      <c r="A31" s="855" t="s">
        <v>18</v>
      </c>
      <c r="B31" s="856" t="s">
        <v>4</v>
      </c>
    </row>
    <row r="32" spans="1:4" x14ac:dyDescent="0.55000000000000004">
      <c r="A32" s="857" t="s">
        <v>12</v>
      </c>
      <c r="B32" s="856"/>
    </row>
    <row r="33" spans="1:2" x14ac:dyDescent="0.55000000000000004">
      <c r="A33" s="857" t="s">
        <v>13</v>
      </c>
      <c r="B33" s="856"/>
    </row>
    <row r="34" spans="1:2" x14ac:dyDescent="0.55000000000000004">
      <c r="A34" s="857" t="s">
        <v>14</v>
      </c>
      <c r="B34" s="856"/>
    </row>
    <row r="35" spans="1:2" ht="15.6" thickBot="1" x14ac:dyDescent="0.6">
      <c r="A35" s="200" t="s">
        <v>15</v>
      </c>
      <c r="B35" s="146"/>
    </row>
    <row r="36" spans="1:2" s="52" customFormat="1" ht="15.6" thickTop="1" thickBot="1" x14ac:dyDescent="0.55000000000000004">
      <c r="A36" s="202" t="s">
        <v>7</v>
      </c>
      <c r="B36" s="123">
        <f>SUM(B31:B35)</f>
        <v>0</v>
      </c>
    </row>
    <row r="37" spans="1:2" ht="12.75" customHeight="1" x14ac:dyDescent="0.55000000000000004">
      <c r="A37" s="191"/>
      <c r="B37" s="192"/>
    </row>
    <row r="38" spans="1:2" x14ac:dyDescent="0.55000000000000004">
      <c r="A38" s="855" t="s">
        <v>19</v>
      </c>
      <c r="B38" s="856"/>
    </row>
    <row r="39" spans="1:2" x14ac:dyDescent="0.55000000000000004">
      <c r="A39" s="859" t="s">
        <v>104</v>
      </c>
      <c r="B39" s="856"/>
    </row>
    <row r="40" spans="1:2" x14ac:dyDescent="0.55000000000000004">
      <c r="A40" s="859" t="s">
        <v>111</v>
      </c>
      <c r="B40" s="856"/>
    </row>
    <row r="41" spans="1:2" x14ac:dyDescent="0.55000000000000004">
      <c r="A41" s="860" t="s">
        <v>119</v>
      </c>
      <c r="B41" s="856">
        <v>400000</v>
      </c>
    </row>
    <row r="42" spans="1:2" x14ac:dyDescent="0.55000000000000004">
      <c r="A42" s="860" t="s">
        <v>139</v>
      </c>
      <c r="B42" s="856"/>
    </row>
    <row r="43" spans="1:2" x14ac:dyDescent="0.55000000000000004">
      <c r="A43" s="860" t="s">
        <v>168</v>
      </c>
      <c r="B43" s="856"/>
    </row>
    <row r="44" spans="1:2" x14ac:dyDescent="0.55000000000000004">
      <c r="A44" s="860" t="s">
        <v>184</v>
      </c>
      <c r="B44" s="856"/>
    </row>
    <row r="45" spans="1:2" ht="15.6" thickBot="1" x14ac:dyDescent="0.6">
      <c r="A45" s="880" t="s">
        <v>233</v>
      </c>
      <c r="B45" s="146"/>
    </row>
    <row r="46" spans="1:2" ht="15.9" thickTop="1" thickBot="1" x14ac:dyDescent="0.6">
      <c r="A46" s="202" t="s">
        <v>11</v>
      </c>
      <c r="B46" s="123">
        <f>SUM(B40:B45)</f>
        <v>400000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activeCell="B10" sqref="B10"/>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741</v>
      </c>
      <c r="B4" s="1064"/>
    </row>
    <row r="5" spans="1:2" ht="12.75" customHeight="1" x14ac:dyDescent="0.55000000000000004">
      <c r="A5" s="191"/>
      <c r="B5" s="854"/>
    </row>
    <row r="6" spans="1:2" x14ac:dyDescent="0.55000000000000004">
      <c r="A6" s="1065" t="s">
        <v>44</v>
      </c>
      <c r="B6" s="1064"/>
    </row>
    <row r="7" spans="1:2" x14ac:dyDescent="0.55000000000000004">
      <c r="A7" s="955" t="s">
        <v>31</v>
      </c>
      <c r="B7" s="178"/>
    </row>
    <row r="8" spans="1:2" x14ac:dyDescent="0.55000000000000004">
      <c r="A8" s="1065" t="s">
        <v>28</v>
      </c>
      <c r="B8" s="1064"/>
    </row>
    <row r="9" spans="1:2" s="52" customFormat="1" ht="15" x14ac:dyDescent="0.5">
      <c r="A9" s="1063" t="s">
        <v>34</v>
      </c>
      <c r="B9" s="1066"/>
    </row>
    <row r="10" spans="1:2" ht="12.75" customHeight="1" x14ac:dyDescent="0.55000000000000004">
      <c r="A10" s="196"/>
      <c r="B10" s="197"/>
    </row>
    <row r="11" spans="1:2" x14ac:dyDescent="0.55000000000000004">
      <c r="A11" s="1057" t="s">
        <v>24</v>
      </c>
      <c r="B11" s="1058"/>
    </row>
    <row r="12" spans="1:2" ht="12.75" customHeight="1" thickBot="1" x14ac:dyDescent="0.6">
      <c r="A12" s="198"/>
      <c r="B12" s="199"/>
    </row>
    <row r="13" spans="1:2" x14ac:dyDescent="0.55000000000000004">
      <c r="A13" s="855" t="s">
        <v>16</v>
      </c>
      <c r="B13" s="856" t="s">
        <v>2</v>
      </c>
    </row>
    <row r="14" spans="1:2" x14ac:dyDescent="0.55000000000000004">
      <c r="A14" s="857" t="s">
        <v>3</v>
      </c>
      <c r="B14" s="856"/>
    </row>
    <row r="15" spans="1:2" x14ac:dyDescent="0.55000000000000004">
      <c r="A15" s="857" t="s">
        <v>25</v>
      </c>
      <c r="B15" s="856"/>
    </row>
    <row r="16" spans="1:2" x14ac:dyDescent="0.55000000000000004">
      <c r="A16" s="857" t="s">
        <v>5</v>
      </c>
      <c r="B16" s="856">
        <v>50000</v>
      </c>
    </row>
    <row r="17" spans="1:4" ht="15.6" thickBot="1" x14ac:dyDescent="0.6">
      <c r="A17" s="200" t="s">
        <v>26</v>
      </c>
      <c r="B17" s="201"/>
    </row>
    <row r="18" spans="1:4" ht="15.6" thickTop="1" x14ac:dyDescent="0.55000000000000004">
      <c r="A18" s="857" t="s">
        <v>6</v>
      </c>
      <c r="B18" s="858"/>
      <c r="D18" s="44"/>
    </row>
    <row r="19" spans="1:4" s="52" customFormat="1" thickBot="1" x14ac:dyDescent="0.55000000000000004">
      <c r="A19" s="122" t="s">
        <v>7</v>
      </c>
      <c r="B19" s="124">
        <f>SUM(B13:B17)-(B18)</f>
        <v>50000</v>
      </c>
    </row>
    <row r="20" spans="1:4" ht="12.75" customHeight="1" x14ac:dyDescent="0.55000000000000004">
      <c r="A20" s="191"/>
      <c r="B20" s="192"/>
    </row>
    <row r="21" spans="1:4" x14ac:dyDescent="0.55000000000000004">
      <c r="A21" s="855" t="s">
        <v>17</v>
      </c>
      <c r="B21" s="856"/>
    </row>
    <row r="22" spans="1:4" x14ac:dyDescent="0.55000000000000004">
      <c r="A22" s="857" t="s">
        <v>21</v>
      </c>
      <c r="B22" s="856"/>
    </row>
    <row r="23" spans="1:4" ht="16.5" customHeight="1" x14ac:dyDescent="0.55000000000000004">
      <c r="A23" s="857" t="s">
        <v>22</v>
      </c>
      <c r="B23" s="856"/>
    </row>
    <row r="24" spans="1:4" x14ac:dyDescent="0.55000000000000004">
      <c r="A24" s="857" t="s">
        <v>20</v>
      </c>
      <c r="B24" s="856"/>
    </row>
    <row r="25" spans="1:4" x14ac:dyDescent="0.55000000000000004">
      <c r="A25" s="857" t="s">
        <v>8</v>
      </c>
      <c r="B25" s="856"/>
    </row>
    <row r="26" spans="1:4" x14ac:dyDescent="0.55000000000000004">
      <c r="A26" s="857" t="s">
        <v>126</v>
      </c>
      <c r="B26" s="856">
        <v>50000</v>
      </c>
    </row>
    <row r="27" spans="1:4" x14ac:dyDescent="0.55000000000000004">
      <c r="A27" s="857" t="s">
        <v>9</v>
      </c>
      <c r="B27" s="856"/>
    </row>
    <row r="28" spans="1:4" ht="15.6" thickBot="1" x14ac:dyDescent="0.6">
      <c r="A28" s="200" t="s">
        <v>10</v>
      </c>
      <c r="B28" s="146"/>
    </row>
    <row r="29" spans="1:4" s="52" customFormat="1" ht="15.6" thickTop="1" thickBot="1" x14ac:dyDescent="0.55000000000000004">
      <c r="A29" s="202" t="s">
        <v>11</v>
      </c>
      <c r="B29" s="123">
        <f>SUM(B22:B28)</f>
        <v>50000</v>
      </c>
    </row>
    <row r="30" spans="1:4" ht="12.75" customHeight="1" x14ac:dyDescent="0.55000000000000004">
      <c r="A30" s="191"/>
      <c r="B30" s="192"/>
    </row>
    <row r="31" spans="1:4" x14ac:dyDescent="0.55000000000000004">
      <c r="A31" s="855" t="s">
        <v>18</v>
      </c>
      <c r="B31" s="856" t="s">
        <v>4</v>
      </c>
    </row>
    <row r="32" spans="1:4" x14ac:dyDescent="0.55000000000000004">
      <c r="A32" s="857" t="s">
        <v>12</v>
      </c>
      <c r="B32" s="856"/>
    </row>
    <row r="33" spans="1:2" x14ac:dyDescent="0.55000000000000004">
      <c r="A33" s="857" t="s">
        <v>13</v>
      </c>
      <c r="B33" s="856"/>
    </row>
    <row r="34" spans="1:2" x14ac:dyDescent="0.55000000000000004">
      <c r="A34" s="857" t="s">
        <v>14</v>
      </c>
      <c r="B34" s="856"/>
    </row>
    <row r="35" spans="1:2" ht="15.6" thickBot="1" x14ac:dyDescent="0.6">
      <c r="A35" s="200" t="s">
        <v>15</v>
      </c>
      <c r="B35" s="146"/>
    </row>
    <row r="36" spans="1:2" s="52" customFormat="1" ht="15.6" thickTop="1" thickBot="1" x14ac:dyDescent="0.55000000000000004">
      <c r="A36" s="202" t="s">
        <v>7</v>
      </c>
      <c r="B36" s="123">
        <f>SUM(B31:B35)</f>
        <v>0</v>
      </c>
    </row>
    <row r="37" spans="1:2" ht="12.75" customHeight="1" x14ac:dyDescent="0.55000000000000004">
      <c r="A37" s="191"/>
      <c r="B37" s="192"/>
    </row>
    <row r="38" spans="1:2" x14ac:dyDescent="0.55000000000000004">
      <c r="A38" s="855" t="s">
        <v>19</v>
      </c>
      <c r="B38" s="856"/>
    </row>
    <row r="39" spans="1:2" x14ac:dyDescent="0.55000000000000004">
      <c r="A39" s="859" t="s">
        <v>104</v>
      </c>
      <c r="B39" s="856">
        <v>50000</v>
      </c>
    </row>
    <row r="40" spans="1:2" x14ac:dyDescent="0.55000000000000004">
      <c r="A40" s="859" t="s">
        <v>111</v>
      </c>
      <c r="B40" s="856"/>
    </row>
    <row r="41" spans="1:2" x14ac:dyDescent="0.55000000000000004">
      <c r="A41" s="860" t="s">
        <v>119</v>
      </c>
      <c r="B41" s="856"/>
    </row>
    <row r="42" spans="1:2" x14ac:dyDescent="0.55000000000000004">
      <c r="A42" s="860" t="s">
        <v>139</v>
      </c>
      <c r="B42" s="856"/>
    </row>
    <row r="43" spans="1:2" x14ac:dyDescent="0.55000000000000004">
      <c r="A43" s="860" t="s">
        <v>168</v>
      </c>
      <c r="B43" s="856"/>
    </row>
    <row r="44" spans="1:2" x14ac:dyDescent="0.55000000000000004">
      <c r="A44" s="860" t="s">
        <v>184</v>
      </c>
      <c r="B44" s="856"/>
    </row>
    <row r="45" spans="1:2" ht="15.6" thickBot="1" x14ac:dyDescent="0.6">
      <c r="A45" s="880" t="s">
        <v>233</v>
      </c>
      <c r="B45" s="146"/>
    </row>
    <row r="46" spans="1:2" ht="15.9" thickTop="1" thickBot="1" x14ac:dyDescent="0.6">
      <c r="A46" s="202" t="s">
        <v>11</v>
      </c>
      <c r="B46" s="123">
        <f>SUM(B40:B45)</f>
        <v>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zoomScale="60" zoomScaleNormal="100" workbookViewId="0">
      <selection activeCell="AF48" sqref="AF48"/>
    </sheetView>
  </sheetViews>
  <sheetFormatPr defaultColWidth="9.109375" defaultRowHeight="12.3" x14ac:dyDescent="0.4"/>
  <cols>
    <col min="1" max="21" width="9.109375" style="116"/>
    <col min="22" max="22" width="61" style="116" customWidth="1"/>
    <col min="23" max="277" width="9.109375" style="116"/>
    <col min="278" max="278" width="61" style="116" customWidth="1"/>
    <col min="279" max="533" width="9.109375" style="116"/>
    <col min="534" max="534" width="61" style="116" customWidth="1"/>
    <col min="535" max="789" width="9.109375" style="116"/>
    <col min="790" max="790" width="61" style="116" customWidth="1"/>
    <col min="791" max="1045" width="9.109375" style="116"/>
    <col min="1046" max="1046" width="61" style="116" customWidth="1"/>
    <col min="1047" max="1301" width="9.109375" style="116"/>
    <col min="1302" max="1302" width="61" style="116" customWidth="1"/>
    <col min="1303" max="1557" width="9.109375" style="116"/>
    <col min="1558" max="1558" width="61" style="116" customWidth="1"/>
    <col min="1559" max="1813" width="9.109375" style="116"/>
    <col min="1814" max="1814" width="61" style="116" customWidth="1"/>
    <col min="1815" max="2069" width="9.109375" style="116"/>
    <col min="2070" max="2070" width="61" style="116" customWidth="1"/>
    <col min="2071" max="2325" width="9.109375" style="116"/>
    <col min="2326" max="2326" width="61" style="116" customWidth="1"/>
    <col min="2327" max="2581" width="9.109375" style="116"/>
    <col min="2582" max="2582" width="61" style="116" customWidth="1"/>
    <col min="2583" max="2837" width="9.109375" style="116"/>
    <col min="2838" max="2838" width="61" style="116" customWidth="1"/>
    <col min="2839" max="3093" width="9.109375" style="116"/>
    <col min="3094" max="3094" width="61" style="116" customWidth="1"/>
    <col min="3095" max="3349" width="9.109375" style="116"/>
    <col min="3350" max="3350" width="61" style="116" customWidth="1"/>
    <col min="3351" max="3605" width="9.109375" style="116"/>
    <col min="3606" max="3606" width="61" style="116" customWidth="1"/>
    <col min="3607" max="3861" width="9.109375" style="116"/>
    <col min="3862" max="3862" width="61" style="116" customWidth="1"/>
    <col min="3863" max="4117" width="9.109375" style="116"/>
    <col min="4118" max="4118" width="61" style="116" customWidth="1"/>
    <col min="4119" max="4373" width="9.109375" style="116"/>
    <col min="4374" max="4374" width="61" style="116" customWidth="1"/>
    <col min="4375" max="4629" width="9.109375" style="116"/>
    <col min="4630" max="4630" width="61" style="116" customWidth="1"/>
    <col min="4631" max="4885" width="9.109375" style="116"/>
    <col min="4886" max="4886" width="61" style="116" customWidth="1"/>
    <col min="4887" max="5141" width="9.109375" style="116"/>
    <col min="5142" max="5142" width="61" style="116" customWidth="1"/>
    <col min="5143" max="5397" width="9.109375" style="116"/>
    <col min="5398" max="5398" width="61" style="116" customWidth="1"/>
    <col min="5399" max="5653" width="9.109375" style="116"/>
    <col min="5654" max="5654" width="61" style="116" customWidth="1"/>
    <col min="5655" max="5909" width="9.109375" style="116"/>
    <col min="5910" max="5910" width="61" style="116" customWidth="1"/>
    <col min="5911" max="6165" width="9.109375" style="116"/>
    <col min="6166" max="6166" width="61" style="116" customWidth="1"/>
    <col min="6167" max="6421" width="9.109375" style="116"/>
    <col min="6422" max="6422" width="61" style="116" customWidth="1"/>
    <col min="6423" max="6677" width="9.109375" style="116"/>
    <col min="6678" max="6678" width="61" style="116" customWidth="1"/>
    <col min="6679" max="6933" width="9.109375" style="116"/>
    <col min="6934" max="6934" width="61" style="116" customWidth="1"/>
    <col min="6935" max="7189" width="9.109375" style="116"/>
    <col min="7190" max="7190" width="61" style="116" customWidth="1"/>
    <col min="7191" max="7445" width="9.109375" style="116"/>
    <col min="7446" max="7446" width="61" style="116" customWidth="1"/>
    <col min="7447" max="7701" width="9.109375" style="116"/>
    <col min="7702" max="7702" width="61" style="116" customWidth="1"/>
    <col min="7703" max="7957" width="9.109375" style="116"/>
    <col min="7958" max="7958" width="61" style="116" customWidth="1"/>
    <col min="7959" max="8213" width="9.109375" style="116"/>
    <col min="8214" max="8214" width="61" style="116" customWidth="1"/>
    <col min="8215" max="8469" width="9.109375" style="116"/>
    <col min="8470" max="8470" width="61" style="116" customWidth="1"/>
    <col min="8471" max="8725" width="9.109375" style="116"/>
    <col min="8726" max="8726" width="61" style="116" customWidth="1"/>
    <col min="8727" max="8981" width="9.109375" style="116"/>
    <col min="8982" max="8982" width="61" style="116" customWidth="1"/>
    <col min="8983" max="9237" width="9.109375" style="116"/>
    <col min="9238" max="9238" width="61" style="116" customWidth="1"/>
    <col min="9239" max="9493" width="9.109375" style="116"/>
    <col min="9494" max="9494" width="61" style="116" customWidth="1"/>
    <col min="9495" max="9749" width="9.109375" style="116"/>
    <col min="9750" max="9750" width="61" style="116" customWidth="1"/>
    <col min="9751" max="10005" width="9.109375" style="116"/>
    <col min="10006" max="10006" width="61" style="116" customWidth="1"/>
    <col min="10007" max="10261" width="9.109375" style="116"/>
    <col min="10262" max="10262" width="61" style="116" customWidth="1"/>
    <col min="10263" max="10517" width="9.109375" style="116"/>
    <col min="10518" max="10518" width="61" style="116" customWidth="1"/>
    <col min="10519" max="10773" width="9.109375" style="116"/>
    <col min="10774" max="10774" width="61" style="116" customWidth="1"/>
    <col min="10775" max="11029" width="9.109375" style="116"/>
    <col min="11030" max="11030" width="61" style="116" customWidth="1"/>
    <col min="11031" max="11285" width="9.109375" style="116"/>
    <col min="11286" max="11286" width="61" style="116" customWidth="1"/>
    <col min="11287" max="11541" width="9.109375" style="116"/>
    <col min="11542" max="11542" width="61" style="116" customWidth="1"/>
    <col min="11543" max="11797" width="9.109375" style="116"/>
    <col min="11798" max="11798" width="61" style="116" customWidth="1"/>
    <col min="11799" max="12053" width="9.109375" style="116"/>
    <col min="12054" max="12054" width="61" style="116" customWidth="1"/>
    <col min="12055" max="12309" width="9.109375" style="116"/>
    <col min="12310" max="12310" width="61" style="116" customWidth="1"/>
    <col min="12311" max="12565" width="9.109375" style="116"/>
    <col min="12566" max="12566" width="61" style="116" customWidth="1"/>
    <col min="12567" max="12821" width="9.109375" style="116"/>
    <col min="12822" max="12822" width="61" style="116" customWidth="1"/>
    <col min="12823" max="13077" width="9.109375" style="116"/>
    <col min="13078" max="13078" width="61" style="116" customWidth="1"/>
    <col min="13079" max="13333" width="9.109375" style="116"/>
    <col min="13334" max="13334" width="61" style="116" customWidth="1"/>
    <col min="13335" max="13589" width="9.109375" style="116"/>
    <col min="13590" max="13590" width="61" style="116" customWidth="1"/>
    <col min="13591" max="13845" width="9.109375" style="116"/>
    <col min="13846" max="13846" width="61" style="116" customWidth="1"/>
    <col min="13847" max="14101" width="9.109375" style="116"/>
    <col min="14102" max="14102" width="61" style="116" customWidth="1"/>
    <col min="14103" max="14357" width="9.109375" style="116"/>
    <col min="14358" max="14358" width="61" style="116" customWidth="1"/>
    <col min="14359" max="14613" width="9.109375" style="116"/>
    <col min="14614" max="14614" width="61" style="116" customWidth="1"/>
    <col min="14615" max="14869" width="9.109375" style="116"/>
    <col min="14870" max="14870" width="61" style="116" customWidth="1"/>
    <col min="14871" max="15125" width="9.109375" style="116"/>
    <col min="15126" max="15126" width="61" style="116" customWidth="1"/>
    <col min="15127" max="15381" width="9.109375" style="116"/>
    <col min="15382" max="15382" width="61" style="116" customWidth="1"/>
    <col min="15383" max="15637" width="9.109375" style="116"/>
    <col min="15638" max="15638" width="61" style="116" customWidth="1"/>
    <col min="15639" max="15893" width="9.109375" style="116"/>
    <col min="15894" max="15894" width="61" style="116" customWidth="1"/>
    <col min="15895" max="16149" width="9.109375" style="116"/>
    <col min="16150" max="16150" width="61" style="116" customWidth="1"/>
    <col min="16151" max="16384" width="9.109375" style="116"/>
  </cols>
  <sheetData/>
  <pageMargins left="0.7" right="0.7" top="0.75" bottom="0.75" header="0.3" footer="0.3"/>
  <pageSetup scale="47" orientation="landscape" r:id="rId1"/>
  <headerFoot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opLeftCell="A19" workbookViewId="0">
      <selection activeCell="B45" sqref="B45"/>
    </sheetView>
  </sheetViews>
  <sheetFormatPr defaultColWidth="8.71875" defaultRowHeight="12.3" x14ac:dyDescent="0.4"/>
  <cols>
    <col min="1" max="1" width="77" style="116" customWidth="1"/>
    <col min="2" max="2" width="10.1640625" style="116" bestFit="1" customWidth="1"/>
    <col min="3" max="16384" width="8.71875" style="116"/>
  </cols>
  <sheetData>
    <row r="1" spans="1:2" ht="15" x14ac:dyDescent="0.5">
      <c r="A1" s="1069" t="s">
        <v>0</v>
      </c>
      <c r="B1" s="1070"/>
    </row>
    <row r="2" spans="1:2" ht="15" x14ac:dyDescent="0.5">
      <c r="A2" s="1071" t="s">
        <v>1</v>
      </c>
      <c r="B2" s="1072"/>
    </row>
    <row r="3" spans="1:2" ht="15.3" x14ac:dyDescent="0.55000000000000004">
      <c r="A3" s="173"/>
      <c r="B3" s="174"/>
    </row>
    <row r="4" spans="1:2" ht="15" x14ac:dyDescent="0.5">
      <c r="A4" s="1073" t="s">
        <v>202</v>
      </c>
      <c r="B4" s="1074"/>
    </row>
    <row r="5" spans="1:2" ht="15.3" x14ac:dyDescent="0.55000000000000004">
      <c r="A5" s="866"/>
      <c r="B5" s="867"/>
    </row>
    <row r="6" spans="1:2" ht="15.3" x14ac:dyDescent="0.55000000000000004">
      <c r="A6" s="1075" t="s">
        <v>118</v>
      </c>
      <c r="B6" s="1076"/>
    </row>
    <row r="7" spans="1:2" ht="15.3" x14ac:dyDescent="0.55000000000000004">
      <c r="A7" s="818" t="s">
        <v>31</v>
      </c>
      <c r="B7" s="819"/>
    </row>
    <row r="8" spans="1:2" ht="15.3" x14ac:dyDescent="0.55000000000000004">
      <c r="A8" s="1075" t="s">
        <v>82</v>
      </c>
      <c r="B8" s="1076"/>
    </row>
    <row r="9" spans="1:2" ht="15.3" x14ac:dyDescent="0.55000000000000004">
      <c r="A9" s="1077"/>
      <c r="B9" s="1078"/>
    </row>
    <row r="10" spans="1:2" ht="15.3" x14ac:dyDescent="0.55000000000000004">
      <c r="A10" s="866"/>
      <c r="B10" s="868"/>
    </row>
    <row r="11" spans="1:2" ht="15" x14ac:dyDescent="0.5">
      <c r="A11" s="1067" t="s">
        <v>120</v>
      </c>
      <c r="B11" s="1068"/>
    </row>
    <row r="12" spans="1:2" ht="15.3" x14ac:dyDescent="0.55000000000000004">
      <c r="A12" s="866"/>
      <c r="B12" s="868"/>
    </row>
    <row r="13" spans="1:2" ht="15.3" x14ac:dyDescent="0.55000000000000004">
      <c r="A13" s="869" t="s">
        <v>16</v>
      </c>
      <c r="B13" s="862" t="s">
        <v>2</v>
      </c>
    </row>
    <row r="14" spans="1:2" ht="15.3" x14ac:dyDescent="0.55000000000000004">
      <c r="A14" s="147" t="s">
        <v>3</v>
      </c>
      <c r="B14" s="870"/>
    </row>
    <row r="15" spans="1:2" ht="15.3" x14ac:dyDescent="0.55000000000000004">
      <c r="A15" s="147" t="s">
        <v>25</v>
      </c>
      <c r="B15" s="121">
        <v>731250</v>
      </c>
    </row>
    <row r="16" spans="1:2" ht="15.3" x14ac:dyDescent="0.55000000000000004">
      <c r="A16" s="147" t="s">
        <v>5</v>
      </c>
      <c r="B16" s="121">
        <v>2193750</v>
      </c>
    </row>
    <row r="17" spans="1:2" ht="15.3" x14ac:dyDescent="0.55000000000000004">
      <c r="A17" s="860" t="s">
        <v>26</v>
      </c>
      <c r="B17" s="871"/>
    </row>
    <row r="18" spans="1:2" ht="15.3" x14ac:dyDescent="0.55000000000000004">
      <c r="A18" s="147" t="s">
        <v>6</v>
      </c>
      <c r="B18" s="189"/>
    </row>
    <row r="19" spans="1:2" ht="15.3" thickBot="1" x14ac:dyDescent="0.55000000000000004">
      <c r="A19" s="872" t="s">
        <v>7</v>
      </c>
      <c r="B19" s="124">
        <f>SUM(B13:B17)-(B18)</f>
        <v>2925000</v>
      </c>
    </row>
    <row r="20" spans="1:2" ht="15.3" x14ac:dyDescent="0.55000000000000004">
      <c r="A20" s="864"/>
      <c r="B20" s="192"/>
    </row>
    <row r="21" spans="1:2" ht="15.3" x14ac:dyDescent="0.55000000000000004">
      <c r="A21" s="120" t="s">
        <v>17</v>
      </c>
      <c r="B21" s="121"/>
    </row>
    <row r="22" spans="1:2" ht="15.3" x14ac:dyDescent="0.55000000000000004">
      <c r="A22" s="147" t="s">
        <v>112</v>
      </c>
      <c r="B22" s="121">
        <v>2340000</v>
      </c>
    </row>
    <row r="23" spans="1:2" ht="15.3" x14ac:dyDescent="0.55000000000000004">
      <c r="A23" s="147" t="s">
        <v>22</v>
      </c>
      <c r="B23" s="121"/>
    </row>
    <row r="24" spans="1:2" ht="15.3" x14ac:dyDescent="0.55000000000000004">
      <c r="A24" s="147" t="s">
        <v>20</v>
      </c>
      <c r="B24" s="121"/>
    </row>
    <row r="25" spans="1:2" ht="15.3" x14ac:dyDescent="0.55000000000000004">
      <c r="A25" s="147" t="s">
        <v>8</v>
      </c>
      <c r="B25" s="121"/>
    </row>
    <row r="26" spans="1:2" ht="15.3" x14ac:dyDescent="0.55000000000000004">
      <c r="A26" s="147" t="s">
        <v>113</v>
      </c>
      <c r="B26" s="121">
        <v>585000</v>
      </c>
    </row>
    <row r="27" spans="1:2" ht="15.3" x14ac:dyDescent="0.55000000000000004">
      <c r="A27" s="147" t="s">
        <v>9</v>
      </c>
      <c r="B27" s="121"/>
    </row>
    <row r="28" spans="1:2" ht="15.6" thickBot="1" x14ac:dyDescent="0.6">
      <c r="A28" s="861" t="s">
        <v>10</v>
      </c>
      <c r="B28" s="146"/>
    </row>
    <row r="29" spans="1:2" ht="15.6" thickTop="1" thickBot="1" x14ac:dyDescent="0.55000000000000004">
      <c r="A29" s="863" t="s">
        <v>11</v>
      </c>
      <c r="B29" s="123">
        <f>SUM(B22:B28)</f>
        <v>2925000</v>
      </c>
    </row>
    <row r="30" spans="1:2" ht="15.3" x14ac:dyDescent="0.55000000000000004">
      <c r="A30" s="864"/>
      <c r="B30" s="192"/>
    </row>
    <row r="31" spans="1:2" ht="15.3" x14ac:dyDescent="0.55000000000000004">
      <c r="A31" s="120" t="s">
        <v>18</v>
      </c>
      <c r="B31" s="121" t="s">
        <v>4</v>
      </c>
    </row>
    <row r="32" spans="1:2" ht="15.3" x14ac:dyDescent="0.55000000000000004">
      <c r="A32" s="147" t="s">
        <v>12</v>
      </c>
      <c r="B32" s="121"/>
    </row>
    <row r="33" spans="1:2" ht="15.3" x14ac:dyDescent="0.55000000000000004">
      <c r="A33" s="147" t="s">
        <v>13</v>
      </c>
      <c r="B33" s="121"/>
    </row>
    <row r="34" spans="1:2" ht="15.3" x14ac:dyDescent="0.55000000000000004">
      <c r="A34" s="147" t="s">
        <v>14</v>
      </c>
      <c r="B34" s="121"/>
    </row>
    <row r="35" spans="1:2" ht="15.6" thickBot="1" x14ac:dyDescent="0.6">
      <c r="A35" s="861" t="s">
        <v>15</v>
      </c>
      <c r="B35" s="146"/>
    </row>
    <row r="36" spans="1:2" ht="15.6" thickTop="1" thickBot="1" x14ac:dyDescent="0.55000000000000004">
      <c r="A36" s="873" t="s">
        <v>7</v>
      </c>
      <c r="B36" s="874">
        <f>SUM(B31:B35)</f>
        <v>0</v>
      </c>
    </row>
    <row r="37" spans="1:2" ht="15.3" x14ac:dyDescent="0.55000000000000004">
      <c r="A37" s="118"/>
      <c r="B37" s="119"/>
    </row>
    <row r="38" spans="1:2" ht="15.3" x14ac:dyDescent="0.55000000000000004">
      <c r="A38" s="120" t="s">
        <v>19</v>
      </c>
      <c r="B38" s="121"/>
    </row>
    <row r="39" spans="1:2" ht="15.3" x14ac:dyDescent="0.55000000000000004">
      <c r="A39" s="859" t="s">
        <v>104</v>
      </c>
      <c r="B39" s="121"/>
    </row>
    <row r="40" spans="1:2" ht="15.3" x14ac:dyDescent="0.55000000000000004">
      <c r="A40" s="859" t="s">
        <v>111</v>
      </c>
      <c r="B40" s="121">
        <v>975000</v>
      </c>
    </row>
    <row r="41" spans="1:2" ht="15.3" x14ac:dyDescent="0.55000000000000004">
      <c r="A41" s="860" t="s">
        <v>119</v>
      </c>
      <c r="B41" s="121"/>
    </row>
    <row r="42" spans="1:2" ht="15.3" x14ac:dyDescent="0.55000000000000004">
      <c r="A42" s="860" t="s">
        <v>139</v>
      </c>
      <c r="B42" s="121">
        <v>975000</v>
      </c>
    </row>
    <row r="43" spans="1:2" ht="15.3" x14ac:dyDescent="0.55000000000000004">
      <c r="A43" s="860" t="s">
        <v>168</v>
      </c>
      <c r="B43" s="121"/>
    </row>
    <row r="44" spans="1:2" ht="15.3" x14ac:dyDescent="0.55000000000000004">
      <c r="A44" s="860" t="s">
        <v>184</v>
      </c>
      <c r="B44" s="203">
        <v>975000</v>
      </c>
    </row>
    <row r="45" spans="1:2" ht="15.6" thickBot="1" x14ac:dyDescent="0.6">
      <c r="A45" s="880" t="s">
        <v>233</v>
      </c>
      <c r="B45" s="211"/>
    </row>
    <row r="46" spans="1:2" ht="15.6" thickTop="1" thickBot="1" x14ac:dyDescent="0.55000000000000004">
      <c r="A46" s="122" t="s">
        <v>11</v>
      </c>
      <c r="B46" s="123">
        <f>SUM(B40:B45)</f>
        <v>2925000</v>
      </c>
    </row>
  </sheetData>
  <mergeCells count="7">
    <mergeCell ref="A11:B11"/>
    <mergeCell ref="A1:B1"/>
    <mergeCell ref="A2:B2"/>
    <mergeCell ref="A4:B4"/>
    <mergeCell ref="A6:B6"/>
    <mergeCell ref="A8:B8"/>
    <mergeCell ref="A9:B9"/>
  </mergeCells>
  <printOptions horizontalCentered="1" verticalCentered="1"/>
  <pageMargins left="0.7" right="0.7" top="0.25" bottom="0.2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9" zoomScaleNormal="100" workbookViewId="0">
      <selection activeCell="A39" sqref="A39:B45"/>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69" t="s">
        <v>0</v>
      </c>
      <c r="B1" s="1070"/>
    </row>
    <row r="2" spans="1:2" x14ac:dyDescent="0.55000000000000004">
      <c r="A2" s="1071" t="s">
        <v>1</v>
      </c>
      <c r="B2" s="1072"/>
    </row>
    <row r="3" spans="1:2" ht="12.75" customHeight="1" x14ac:dyDescent="0.55000000000000004">
      <c r="A3" s="173"/>
      <c r="B3" s="174"/>
    </row>
    <row r="4" spans="1:2" s="44" customFormat="1" ht="17.25" customHeight="1" x14ac:dyDescent="0.55000000000000004">
      <c r="A4" s="1073" t="s">
        <v>109</v>
      </c>
      <c r="B4" s="1074"/>
    </row>
    <row r="5" spans="1:2" ht="12.75" customHeight="1" x14ac:dyDescent="0.55000000000000004">
      <c r="A5" s="866"/>
      <c r="B5" s="867"/>
    </row>
    <row r="6" spans="1:2" x14ac:dyDescent="0.55000000000000004">
      <c r="A6" s="1075" t="s">
        <v>30</v>
      </c>
      <c r="B6" s="1076"/>
    </row>
    <row r="7" spans="1:2" x14ac:dyDescent="0.55000000000000004">
      <c r="A7" s="818" t="s">
        <v>31</v>
      </c>
      <c r="B7" s="819"/>
    </row>
    <row r="8" spans="1:2" x14ac:dyDescent="0.55000000000000004">
      <c r="A8" s="1075" t="s">
        <v>86</v>
      </c>
      <c r="B8" s="1076"/>
    </row>
    <row r="9" spans="1:2" s="52" customFormat="1" x14ac:dyDescent="0.55000000000000004">
      <c r="A9" s="1077" t="s">
        <v>34</v>
      </c>
      <c r="B9" s="1078"/>
    </row>
    <row r="10" spans="1:2" ht="12.75" customHeight="1" x14ac:dyDescent="0.55000000000000004">
      <c r="A10" s="866"/>
      <c r="B10" s="868"/>
    </row>
    <row r="11" spans="1:2" x14ac:dyDescent="0.55000000000000004">
      <c r="A11" s="1067" t="s">
        <v>24</v>
      </c>
      <c r="B11" s="1068"/>
    </row>
    <row r="12" spans="1:2" ht="12.75" customHeight="1" x14ac:dyDescent="0.55000000000000004">
      <c r="A12" s="866"/>
      <c r="B12" s="868"/>
    </row>
    <row r="13" spans="1:2" x14ac:dyDescent="0.55000000000000004">
      <c r="A13" s="869" t="s">
        <v>16</v>
      </c>
      <c r="B13" s="862" t="s">
        <v>2</v>
      </c>
    </row>
    <row r="14" spans="1:2" x14ac:dyDescent="0.55000000000000004">
      <c r="A14" s="147" t="s">
        <v>3</v>
      </c>
      <c r="B14" s="870"/>
    </row>
    <row r="15" spans="1:2" x14ac:dyDescent="0.55000000000000004">
      <c r="A15" s="147" t="s">
        <v>25</v>
      </c>
      <c r="B15" s="121">
        <v>360000</v>
      </c>
    </row>
    <row r="16" spans="1:2" x14ac:dyDescent="0.55000000000000004">
      <c r="A16" s="147" t="s">
        <v>5</v>
      </c>
      <c r="B16" s="121">
        <v>2000000</v>
      </c>
    </row>
    <row r="17" spans="1:4" x14ac:dyDescent="0.55000000000000004">
      <c r="A17" s="857" t="s">
        <v>26</v>
      </c>
      <c r="B17" s="871"/>
    </row>
    <row r="18" spans="1:4" x14ac:dyDescent="0.55000000000000004">
      <c r="A18" s="147" t="s">
        <v>6</v>
      </c>
      <c r="B18" s="189"/>
      <c r="D18" s="44"/>
    </row>
    <row r="19" spans="1:4" s="52" customFormat="1" thickBot="1" x14ac:dyDescent="0.55000000000000004">
      <c r="A19" s="122" t="s">
        <v>7</v>
      </c>
      <c r="B19" s="124">
        <v>2360000</v>
      </c>
    </row>
    <row r="20" spans="1:4" ht="12.75" customHeight="1" x14ac:dyDescent="0.55000000000000004">
      <c r="A20" s="191"/>
      <c r="B20" s="192"/>
    </row>
    <row r="21" spans="1:4" x14ac:dyDescent="0.55000000000000004">
      <c r="A21" s="120" t="s">
        <v>17</v>
      </c>
      <c r="B21" s="121"/>
    </row>
    <row r="22" spans="1:4" x14ac:dyDescent="0.55000000000000004">
      <c r="A22" s="147" t="s">
        <v>21</v>
      </c>
      <c r="B22" s="121" t="s">
        <v>2</v>
      </c>
    </row>
    <row r="23" spans="1:4" ht="16.5" customHeight="1" x14ac:dyDescent="0.55000000000000004">
      <c r="A23" s="147" t="s">
        <v>22</v>
      </c>
      <c r="B23" s="121"/>
    </row>
    <row r="24" spans="1:4" x14ac:dyDescent="0.55000000000000004">
      <c r="A24" s="147" t="s">
        <v>20</v>
      </c>
      <c r="B24" s="121"/>
    </row>
    <row r="25" spans="1:4" x14ac:dyDescent="0.55000000000000004">
      <c r="A25" s="147" t="s">
        <v>8</v>
      </c>
      <c r="B25" s="121"/>
    </row>
    <row r="26" spans="1:4" x14ac:dyDescent="0.55000000000000004">
      <c r="A26" s="147" t="s">
        <v>23</v>
      </c>
      <c r="B26" s="121">
        <v>590000</v>
      </c>
    </row>
    <row r="27" spans="1:4" x14ac:dyDescent="0.55000000000000004">
      <c r="A27" s="147" t="s">
        <v>9</v>
      </c>
      <c r="B27" s="121">
        <v>1770000</v>
      </c>
    </row>
    <row r="28" spans="1:4" ht="15.6" thickBot="1" x14ac:dyDescent="0.6">
      <c r="A28" s="200" t="s">
        <v>10</v>
      </c>
      <c r="B28" s="146"/>
    </row>
    <row r="29" spans="1:4" s="52" customFormat="1" ht="15.6" thickTop="1" thickBot="1" x14ac:dyDescent="0.55000000000000004">
      <c r="A29" s="202" t="s">
        <v>11</v>
      </c>
      <c r="B29" s="123">
        <v>2360000</v>
      </c>
    </row>
    <row r="30" spans="1:4" ht="12.75" customHeight="1" x14ac:dyDescent="0.55000000000000004">
      <c r="A30" s="191"/>
      <c r="B30" s="192"/>
    </row>
    <row r="31" spans="1:4" x14ac:dyDescent="0.55000000000000004">
      <c r="A31" s="120" t="s">
        <v>18</v>
      </c>
      <c r="B31" s="121" t="s">
        <v>4</v>
      </c>
    </row>
    <row r="32" spans="1:4" x14ac:dyDescent="0.55000000000000004">
      <c r="A32" s="147" t="s">
        <v>12</v>
      </c>
      <c r="B32" s="121"/>
    </row>
    <row r="33" spans="1:2" x14ac:dyDescent="0.55000000000000004">
      <c r="A33" s="147" t="s">
        <v>13</v>
      </c>
      <c r="B33" s="121"/>
    </row>
    <row r="34" spans="1:2" x14ac:dyDescent="0.55000000000000004">
      <c r="A34" s="147" t="s">
        <v>14</v>
      </c>
      <c r="B34" s="121"/>
    </row>
    <row r="35" spans="1:2" ht="15.6" thickBot="1" x14ac:dyDescent="0.6">
      <c r="A35" s="200" t="s">
        <v>15</v>
      </c>
      <c r="B35" s="146"/>
    </row>
    <row r="36" spans="1:2" s="52" customFormat="1" ht="15.6" thickTop="1" thickBot="1" x14ac:dyDescent="0.55000000000000004">
      <c r="A36" s="875" t="s">
        <v>7</v>
      </c>
      <c r="B36" s="876">
        <f>SUM(B31:B35)</f>
        <v>0</v>
      </c>
    </row>
    <row r="37" spans="1:2" ht="12.75" customHeight="1" thickTop="1" x14ac:dyDescent="0.55000000000000004">
      <c r="A37" s="877"/>
      <c r="B37" s="878"/>
    </row>
    <row r="38" spans="1:2" x14ac:dyDescent="0.55000000000000004">
      <c r="A38" s="822" t="s">
        <v>19</v>
      </c>
      <c r="B38" s="879"/>
    </row>
    <row r="39" spans="1:2" x14ac:dyDescent="0.55000000000000004">
      <c r="A39" s="859" t="s">
        <v>104</v>
      </c>
      <c r="B39" s="121"/>
    </row>
    <row r="40" spans="1:2" x14ac:dyDescent="0.55000000000000004">
      <c r="A40" s="859" t="s">
        <v>111</v>
      </c>
      <c r="B40" s="121"/>
    </row>
    <row r="41" spans="1:2" x14ac:dyDescent="0.55000000000000004">
      <c r="A41" s="860" t="s">
        <v>119</v>
      </c>
      <c r="B41" s="121">
        <v>2360000</v>
      </c>
    </row>
    <row r="42" spans="1:2" x14ac:dyDescent="0.55000000000000004">
      <c r="A42" s="860" t="s">
        <v>139</v>
      </c>
      <c r="B42" s="121"/>
    </row>
    <row r="43" spans="1:2" x14ac:dyDescent="0.55000000000000004">
      <c r="A43" s="860" t="s">
        <v>168</v>
      </c>
      <c r="B43" s="121"/>
    </row>
    <row r="44" spans="1:2" x14ac:dyDescent="0.55000000000000004">
      <c r="A44" s="860" t="s">
        <v>184</v>
      </c>
      <c r="B44" s="121"/>
    </row>
    <row r="45" spans="1:2" ht="15.6" thickBot="1" x14ac:dyDescent="0.6">
      <c r="A45" s="880" t="s">
        <v>233</v>
      </c>
      <c r="B45" s="121"/>
    </row>
    <row r="46" spans="1:2" ht="15.6" thickBot="1" x14ac:dyDescent="0.6">
      <c r="A46" s="122" t="s">
        <v>11</v>
      </c>
      <c r="B46" s="124">
        <f>SUM(B41:B45)</f>
        <v>2360000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Normal="100" workbookViewId="0">
      <selection activeCell="A10" sqref="A10"/>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69" t="s">
        <v>0</v>
      </c>
      <c r="B1" s="1070"/>
    </row>
    <row r="2" spans="1:2" x14ac:dyDescent="0.55000000000000004">
      <c r="A2" s="1071" t="s">
        <v>1</v>
      </c>
      <c r="B2" s="1072"/>
    </row>
    <row r="3" spans="1:2" ht="12.75" customHeight="1" x14ac:dyDescent="0.55000000000000004">
      <c r="A3" s="173"/>
      <c r="B3" s="174"/>
    </row>
    <row r="4" spans="1:2" s="44" customFormat="1" ht="17.25" customHeight="1" x14ac:dyDescent="0.55000000000000004">
      <c r="A4" s="1073" t="s">
        <v>713</v>
      </c>
      <c r="B4" s="1074"/>
    </row>
    <row r="5" spans="1:2" ht="12.75" customHeight="1" x14ac:dyDescent="0.55000000000000004">
      <c r="A5" s="866"/>
      <c r="B5" s="867"/>
    </row>
    <row r="6" spans="1:2" x14ac:dyDescent="0.55000000000000004">
      <c r="A6" s="1075" t="s">
        <v>30</v>
      </c>
      <c r="B6" s="1076"/>
    </row>
    <row r="7" spans="1:2" x14ac:dyDescent="0.55000000000000004">
      <c r="A7" s="956" t="s">
        <v>31</v>
      </c>
      <c r="B7" s="819"/>
    </row>
    <row r="8" spans="1:2" x14ac:dyDescent="0.55000000000000004">
      <c r="A8" s="1075" t="s">
        <v>86</v>
      </c>
      <c r="B8" s="1076"/>
    </row>
    <row r="9" spans="1:2" s="52" customFormat="1" x14ac:dyDescent="0.55000000000000004">
      <c r="A9" s="1077" t="s">
        <v>34</v>
      </c>
      <c r="B9" s="1078"/>
    </row>
    <row r="10" spans="1:2" ht="12.75" customHeight="1" x14ac:dyDescent="0.55000000000000004">
      <c r="A10" s="866"/>
      <c r="B10" s="868"/>
    </row>
    <row r="11" spans="1:2" x14ac:dyDescent="0.55000000000000004">
      <c r="A11" s="1067" t="s">
        <v>24</v>
      </c>
      <c r="B11" s="1068"/>
    </row>
    <row r="12" spans="1:2" ht="12.75" customHeight="1" x14ac:dyDescent="0.55000000000000004">
      <c r="A12" s="866"/>
      <c r="B12" s="868"/>
    </row>
    <row r="13" spans="1:2" x14ac:dyDescent="0.55000000000000004">
      <c r="A13" s="869" t="s">
        <v>16</v>
      </c>
      <c r="B13" s="862" t="s">
        <v>2</v>
      </c>
    </row>
    <row r="14" spans="1:2" x14ac:dyDescent="0.55000000000000004">
      <c r="A14" s="147" t="s">
        <v>3</v>
      </c>
      <c r="B14" s="870"/>
    </row>
    <row r="15" spans="1:2" x14ac:dyDescent="0.55000000000000004">
      <c r="A15" s="147" t="s">
        <v>25</v>
      </c>
      <c r="B15" s="121"/>
    </row>
    <row r="16" spans="1:2" x14ac:dyDescent="0.55000000000000004">
      <c r="A16" s="147" t="s">
        <v>5</v>
      </c>
      <c r="B16" s="121">
        <v>150000</v>
      </c>
    </row>
    <row r="17" spans="1:4" x14ac:dyDescent="0.55000000000000004">
      <c r="A17" s="857" t="s">
        <v>26</v>
      </c>
      <c r="B17" s="871"/>
    </row>
    <row r="18" spans="1:4" x14ac:dyDescent="0.55000000000000004">
      <c r="A18" s="147" t="s">
        <v>6</v>
      </c>
      <c r="B18" s="189"/>
      <c r="D18" s="44"/>
    </row>
    <row r="19" spans="1:4" s="52" customFormat="1" thickBot="1" x14ac:dyDescent="0.55000000000000004">
      <c r="A19" s="122" t="s">
        <v>7</v>
      </c>
      <c r="B19" s="124">
        <f>SUM(B16:B18)</f>
        <v>150000</v>
      </c>
    </row>
    <row r="20" spans="1:4" ht="12.75" customHeight="1" x14ac:dyDescent="0.55000000000000004">
      <c r="A20" s="191"/>
      <c r="B20" s="192"/>
    </row>
    <row r="21" spans="1:4" x14ac:dyDescent="0.55000000000000004">
      <c r="A21" s="120" t="s">
        <v>17</v>
      </c>
      <c r="B21" s="121"/>
    </row>
    <row r="22" spans="1:4" x14ac:dyDescent="0.55000000000000004">
      <c r="A22" s="147" t="s">
        <v>21</v>
      </c>
      <c r="B22" s="121" t="s">
        <v>2</v>
      </c>
    </row>
    <row r="23" spans="1:4" ht="16.5" customHeight="1" x14ac:dyDescent="0.55000000000000004">
      <c r="A23" s="147" t="s">
        <v>22</v>
      </c>
      <c r="B23" s="121"/>
    </row>
    <row r="24" spans="1:4" x14ac:dyDescent="0.55000000000000004">
      <c r="A24" s="147" t="s">
        <v>20</v>
      </c>
      <c r="B24" s="121"/>
    </row>
    <row r="25" spans="1:4" x14ac:dyDescent="0.55000000000000004">
      <c r="A25" s="147" t="s">
        <v>8</v>
      </c>
      <c r="B25" s="121"/>
    </row>
    <row r="26" spans="1:4" x14ac:dyDescent="0.55000000000000004">
      <c r="A26" s="147" t="s">
        <v>23</v>
      </c>
      <c r="B26" s="121">
        <v>150000</v>
      </c>
    </row>
    <row r="27" spans="1:4" x14ac:dyDescent="0.55000000000000004">
      <c r="A27" s="147" t="s">
        <v>9</v>
      </c>
      <c r="B27" s="121"/>
    </row>
    <row r="28" spans="1:4" ht="15.6" thickBot="1" x14ac:dyDescent="0.6">
      <c r="A28" s="200" t="s">
        <v>10</v>
      </c>
      <c r="B28" s="146"/>
    </row>
    <row r="29" spans="1:4" s="52" customFormat="1" ht="15.6" thickTop="1" thickBot="1" x14ac:dyDescent="0.55000000000000004">
      <c r="A29" s="202" t="s">
        <v>11</v>
      </c>
      <c r="B29" s="123">
        <f>SUM(B26:B28)</f>
        <v>150000</v>
      </c>
    </row>
    <row r="30" spans="1:4" ht="12.75" customHeight="1" x14ac:dyDescent="0.55000000000000004">
      <c r="A30" s="191"/>
      <c r="B30" s="192"/>
    </row>
    <row r="31" spans="1:4" x14ac:dyDescent="0.55000000000000004">
      <c r="A31" s="120" t="s">
        <v>18</v>
      </c>
      <c r="B31" s="121" t="s">
        <v>4</v>
      </c>
    </row>
    <row r="32" spans="1:4" x14ac:dyDescent="0.55000000000000004">
      <c r="A32" s="147" t="s">
        <v>12</v>
      </c>
      <c r="B32" s="121"/>
    </row>
    <row r="33" spans="1:2" x14ac:dyDescent="0.55000000000000004">
      <c r="A33" s="147" t="s">
        <v>13</v>
      </c>
      <c r="B33" s="121"/>
    </row>
    <row r="34" spans="1:2" x14ac:dyDescent="0.55000000000000004">
      <c r="A34" s="147" t="s">
        <v>14</v>
      </c>
      <c r="B34" s="121"/>
    </row>
    <row r="35" spans="1:2" ht="15.6" thickBot="1" x14ac:dyDescent="0.6">
      <c r="A35" s="200" t="s">
        <v>15</v>
      </c>
      <c r="B35" s="146"/>
    </row>
    <row r="36" spans="1:2" s="52" customFormat="1" ht="15.6" thickTop="1" thickBot="1" x14ac:dyDescent="0.55000000000000004">
      <c r="A36" s="875" t="s">
        <v>7</v>
      </c>
      <c r="B36" s="876">
        <f>SUM(B31:B35)</f>
        <v>0</v>
      </c>
    </row>
    <row r="37" spans="1:2" ht="12.75" customHeight="1" thickTop="1" x14ac:dyDescent="0.55000000000000004">
      <c r="A37" s="877"/>
      <c r="B37" s="878"/>
    </row>
    <row r="38" spans="1:2" x14ac:dyDescent="0.55000000000000004">
      <c r="A38" s="822" t="s">
        <v>19</v>
      </c>
      <c r="B38" s="879"/>
    </row>
    <row r="39" spans="1:2" x14ac:dyDescent="0.55000000000000004">
      <c r="A39" s="859" t="s">
        <v>104</v>
      </c>
      <c r="B39" s="121">
        <v>150000</v>
      </c>
    </row>
    <row r="40" spans="1:2" x14ac:dyDescent="0.55000000000000004">
      <c r="A40" s="859" t="s">
        <v>111</v>
      </c>
      <c r="B40" s="121"/>
    </row>
    <row r="41" spans="1:2" x14ac:dyDescent="0.55000000000000004">
      <c r="A41" s="860" t="s">
        <v>119</v>
      </c>
      <c r="B41" s="121"/>
    </row>
    <row r="42" spans="1:2" x14ac:dyDescent="0.55000000000000004">
      <c r="A42" s="860" t="s">
        <v>139</v>
      </c>
      <c r="B42" s="121"/>
    </row>
    <row r="43" spans="1:2" x14ac:dyDescent="0.55000000000000004">
      <c r="A43" s="860" t="s">
        <v>168</v>
      </c>
      <c r="B43" s="121"/>
    </row>
    <row r="44" spans="1:2" x14ac:dyDescent="0.55000000000000004">
      <c r="A44" s="860" t="s">
        <v>184</v>
      </c>
      <c r="B44" s="121"/>
    </row>
    <row r="45" spans="1:2" ht="15.6" thickBot="1" x14ac:dyDescent="0.6">
      <c r="A45" s="880" t="s">
        <v>233</v>
      </c>
      <c r="B45" s="121"/>
    </row>
    <row r="46" spans="1:2" ht="15.6" thickBot="1" x14ac:dyDescent="0.6">
      <c r="A46" s="122" t="s">
        <v>11</v>
      </c>
      <c r="B46" s="124">
        <f>SUM(B41:B45)</f>
        <v>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workbookViewId="0">
      <selection activeCell="A18" sqref="A18"/>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12" x14ac:dyDescent="0.55000000000000004">
      <c r="A1" s="1059" t="s">
        <v>0</v>
      </c>
      <c r="B1" s="1060"/>
    </row>
    <row r="2" spans="1:12" x14ac:dyDescent="0.55000000000000004">
      <c r="A2" s="1061" t="s">
        <v>1</v>
      </c>
      <c r="B2" s="1062"/>
    </row>
    <row r="3" spans="1:12" x14ac:dyDescent="0.55000000000000004">
      <c r="A3" s="852"/>
      <c r="B3" s="853"/>
    </row>
    <row r="4" spans="1:12" s="44" customFormat="1" x14ac:dyDescent="0.55000000000000004">
      <c r="A4" s="1063" t="s">
        <v>699</v>
      </c>
      <c r="B4" s="1064"/>
    </row>
    <row r="5" spans="1:12" x14ac:dyDescent="0.55000000000000004">
      <c r="A5" s="191"/>
      <c r="B5" s="854"/>
    </row>
    <row r="6" spans="1:12" x14ac:dyDescent="0.55000000000000004">
      <c r="A6" s="1065" t="s">
        <v>173</v>
      </c>
      <c r="B6" s="1064"/>
    </row>
    <row r="7" spans="1:12" x14ac:dyDescent="0.55000000000000004">
      <c r="A7" s="805" t="s">
        <v>31</v>
      </c>
      <c r="B7" s="178"/>
    </row>
    <row r="8" spans="1:12" x14ac:dyDescent="0.55000000000000004">
      <c r="A8" s="1065" t="s">
        <v>700</v>
      </c>
      <c r="B8" s="1064"/>
    </row>
    <row r="9" spans="1:12" x14ac:dyDescent="0.55000000000000004">
      <c r="A9" s="1063" t="s">
        <v>47</v>
      </c>
      <c r="B9" s="1066"/>
    </row>
    <row r="10" spans="1:12" x14ac:dyDescent="0.55000000000000004">
      <c r="A10" s="196"/>
      <c r="B10" s="197"/>
    </row>
    <row r="11" spans="1:12" x14ac:dyDescent="0.55000000000000004">
      <c r="A11" s="1102" t="s">
        <v>701</v>
      </c>
      <c r="B11" s="1058"/>
    </row>
    <row r="12" spans="1:12" ht="15.6" thickBot="1" x14ac:dyDescent="0.6">
      <c r="A12" s="198"/>
      <c r="B12" s="199"/>
    </row>
    <row r="13" spans="1:12" x14ac:dyDescent="0.55000000000000004">
      <c r="A13" s="855" t="s">
        <v>16</v>
      </c>
      <c r="B13" s="856" t="s">
        <v>2</v>
      </c>
    </row>
    <row r="14" spans="1:12" x14ac:dyDescent="0.55000000000000004">
      <c r="A14" s="857" t="s">
        <v>3</v>
      </c>
      <c r="B14" s="856">
        <v>105000</v>
      </c>
    </row>
    <row r="15" spans="1:12" x14ac:dyDescent="0.55000000000000004">
      <c r="A15" s="857" t="s">
        <v>25</v>
      </c>
      <c r="B15" s="856"/>
      <c r="L15" s="63"/>
    </row>
    <row r="16" spans="1:12" x14ac:dyDescent="0.55000000000000004">
      <c r="A16" s="857" t="s">
        <v>702</v>
      </c>
      <c r="B16" s="856">
        <v>555000</v>
      </c>
    </row>
    <row r="17" spans="1:4" ht="15.6" thickBot="1" x14ac:dyDescent="0.6">
      <c r="A17" s="200" t="s">
        <v>26</v>
      </c>
      <c r="B17" s="201"/>
    </row>
    <row r="18" spans="1:4" ht="15.6" thickTop="1" x14ac:dyDescent="0.55000000000000004">
      <c r="A18" s="857" t="s">
        <v>6</v>
      </c>
      <c r="B18" s="858"/>
      <c r="D18" s="44"/>
    </row>
    <row r="19" spans="1:4" s="52" customFormat="1" thickBot="1" x14ac:dyDescent="0.55000000000000004">
      <c r="A19" s="122" t="s">
        <v>7</v>
      </c>
      <c r="B19" s="124">
        <f>SUM(B13:B17)-(B18)</f>
        <v>660000</v>
      </c>
    </row>
    <row r="20" spans="1:4" x14ac:dyDescent="0.55000000000000004">
      <c r="A20" s="191"/>
      <c r="B20" s="192"/>
    </row>
    <row r="21" spans="1:4" x14ac:dyDescent="0.55000000000000004">
      <c r="A21" s="855" t="s">
        <v>17</v>
      </c>
      <c r="B21" s="856"/>
    </row>
    <row r="22" spans="1:4" x14ac:dyDescent="0.55000000000000004">
      <c r="A22" s="857" t="s">
        <v>138</v>
      </c>
      <c r="B22" s="856">
        <v>528000</v>
      </c>
    </row>
    <row r="23" spans="1:4" x14ac:dyDescent="0.55000000000000004">
      <c r="A23" s="857" t="s">
        <v>22</v>
      </c>
      <c r="B23" s="856"/>
    </row>
    <row r="24" spans="1:4" x14ac:dyDescent="0.55000000000000004">
      <c r="A24" s="857" t="s">
        <v>20</v>
      </c>
      <c r="B24" s="856"/>
    </row>
    <row r="25" spans="1:4" x14ac:dyDescent="0.55000000000000004">
      <c r="A25" s="857" t="s">
        <v>8</v>
      </c>
      <c r="B25" s="856"/>
    </row>
    <row r="26" spans="1:4" x14ac:dyDescent="0.55000000000000004">
      <c r="A26" s="857" t="s">
        <v>125</v>
      </c>
      <c r="B26" s="856">
        <v>132000</v>
      </c>
    </row>
    <row r="27" spans="1:4" x14ac:dyDescent="0.55000000000000004">
      <c r="A27" s="857" t="s">
        <v>9</v>
      </c>
      <c r="B27" s="856"/>
    </row>
    <row r="28" spans="1:4" ht="15.6" thickBot="1" x14ac:dyDescent="0.6">
      <c r="A28" s="200" t="s">
        <v>10</v>
      </c>
      <c r="B28" s="146"/>
    </row>
    <row r="29" spans="1:4" s="52" customFormat="1" ht="15.6" thickTop="1" thickBot="1" x14ac:dyDescent="0.55000000000000004">
      <c r="A29" s="202" t="s">
        <v>11</v>
      </c>
      <c r="B29" s="123">
        <f>SUM(B22:B28)</f>
        <v>660000</v>
      </c>
    </row>
    <row r="30" spans="1:4" x14ac:dyDescent="0.55000000000000004">
      <c r="A30" s="191"/>
      <c r="B30" s="192"/>
    </row>
    <row r="31" spans="1:4" x14ac:dyDescent="0.55000000000000004">
      <c r="A31" s="855" t="s">
        <v>18</v>
      </c>
      <c r="B31" s="856" t="s">
        <v>4</v>
      </c>
    </row>
    <row r="32" spans="1:4" x14ac:dyDescent="0.55000000000000004">
      <c r="A32" s="857" t="s">
        <v>12</v>
      </c>
      <c r="B32" s="856"/>
    </row>
    <row r="33" spans="1:2" x14ac:dyDescent="0.55000000000000004">
      <c r="A33" s="857" t="s">
        <v>13</v>
      </c>
      <c r="B33" s="856"/>
    </row>
    <row r="34" spans="1:2" x14ac:dyDescent="0.55000000000000004">
      <c r="A34" s="857" t="s">
        <v>14</v>
      </c>
      <c r="B34" s="856"/>
    </row>
    <row r="35" spans="1:2" ht="15.6" thickBot="1" x14ac:dyDescent="0.6">
      <c r="A35" s="200" t="s">
        <v>15</v>
      </c>
      <c r="B35" s="146"/>
    </row>
    <row r="36" spans="1:2" s="52" customFormat="1" ht="15.6" thickTop="1" thickBot="1" x14ac:dyDescent="0.55000000000000004">
      <c r="A36" s="202" t="s">
        <v>7</v>
      </c>
      <c r="B36" s="123">
        <f>SUM(B31:B35)</f>
        <v>0</v>
      </c>
    </row>
    <row r="37" spans="1:2" x14ac:dyDescent="0.55000000000000004">
      <c r="A37" s="191"/>
      <c r="B37" s="192"/>
    </row>
    <row r="38" spans="1:2" x14ac:dyDescent="0.55000000000000004">
      <c r="A38" s="855" t="s">
        <v>19</v>
      </c>
      <c r="B38" s="856"/>
    </row>
    <row r="39" spans="1:2" x14ac:dyDescent="0.55000000000000004">
      <c r="A39" s="859" t="s">
        <v>104</v>
      </c>
      <c r="B39" s="121"/>
    </row>
    <row r="40" spans="1:2" x14ac:dyDescent="0.55000000000000004">
      <c r="A40" s="859" t="s">
        <v>111</v>
      </c>
      <c r="B40" s="121"/>
    </row>
    <row r="41" spans="1:2" x14ac:dyDescent="0.55000000000000004">
      <c r="A41" s="860" t="s">
        <v>119</v>
      </c>
      <c r="B41" s="121"/>
    </row>
    <row r="42" spans="1:2" x14ac:dyDescent="0.55000000000000004">
      <c r="A42" s="860" t="s">
        <v>139</v>
      </c>
      <c r="B42" s="121"/>
    </row>
    <row r="43" spans="1:2" x14ac:dyDescent="0.55000000000000004">
      <c r="A43" s="860" t="s">
        <v>168</v>
      </c>
      <c r="B43" s="121"/>
    </row>
    <row r="44" spans="1:2" x14ac:dyDescent="0.55000000000000004">
      <c r="A44" s="860" t="s">
        <v>184</v>
      </c>
      <c r="B44" s="121"/>
    </row>
    <row r="45" spans="1:2" ht="15.6" thickBot="1" x14ac:dyDescent="0.6">
      <c r="A45" s="880" t="s">
        <v>703</v>
      </c>
      <c r="B45" s="121">
        <v>660000</v>
      </c>
    </row>
    <row r="46" spans="1:2" ht="15.9" thickTop="1" thickBot="1" x14ac:dyDescent="0.6">
      <c r="A46" s="202" t="s">
        <v>11</v>
      </c>
      <c r="B46" s="123">
        <f>SUM(B40:B45)</f>
        <v>660000</v>
      </c>
    </row>
  </sheetData>
  <mergeCells count="7">
    <mergeCell ref="A11:B11"/>
    <mergeCell ref="A1:B1"/>
    <mergeCell ref="A2:B2"/>
    <mergeCell ref="A4:B4"/>
    <mergeCell ref="A6:B6"/>
    <mergeCell ref="A8:B8"/>
    <mergeCell ref="A9:B9"/>
  </mergeCells>
  <pageMargins left="0.7" right="0.7" top="0.75" bottom="0.75" header="0.3" footer="0.3"/>
  <pageSetup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6" zoomScale="85" zoomScaleNormal="85" workbookViewId="0">
      <selection activeCell="B49" sqref="B49"/>
    </sheetView>
  </sheetViews>
  <sheetFormatPr defaultColWidth="9.27734375" defaultRowHeight="15.3" x14ac:dyDescent="0.55000000000000004"/>
  <cols>
    <col min="1" max="1" width="78.44140625" style="41" customWidth="1"/>
    <col min="2" max="2" width="13.71875" style="64" customWidth="1"/>
    <col min="3" max="256" width="9.27734375" style="41"/>
    <col min="257" max="257" width="78.44140625" style="41" customWidth="1"/>
    <col min="258" max="258" width="13.71875" style="41" customWidth="1"/>
    <col min="259" max="512" width="9.27734375" style="41"/>
    <col min="513" max="513" width="78.44140625" style="41" customWidth="1"/>
    <col min="514" max="514" width="13.71875" style="41" customWidth="1"/>
    <col min="515" max="768" width="9.27734375" style="41"/>
    <col min="769" max="769" width="78.44140625" style="41" customWidth="1"/>
    <col min="770" max="770" width="13.71875" style="41" customWidth="1"/>
    <col min="771" max="1024" width="9.27734375" style="41"/>
    <col min="1025" max="1025" width="78.44140625" style="41" customWidth="1"/>
    <col min="1026" max="1026" width="13.71875" style="41" customWidth="1"/>
    <col min="1027" max="1280" width="9.27734375" style="41"/>
    <col min="1281" max="1281" width="78.44140625" style="41" customWidth="1"/>
    <col min="1282" max="1282" width="13.71875" style="41" customWidth="1"/>
    <col min="1283" max="1536" width="9.27734375" style="41"/>
    <col min="1537" max="1537" width="78.44140625" style="41" customWidth="1"/>
    <col min="1538" max="1538" width="13.71875" style="41" customWidth="1"/>
    <col min="1539" max="1792" width="9.27734375" style="41"/>
    <col min="1793" max="1793" width="78.44140625" style="41" customWidth="1"/>
    <col min="1794" max="1794" width="13.71875" style="41" customWidth="1"/>
    <col min="1795" max="2048" width="9.27734375" style="41"/>
    <col min="2049" max="2049" width="78.44140625" style="41" customWidth="1"/>
    <col min="2050" max="2050" width="13.71875" style="41" customWidth="1"/>
    <col min="2051" max="2304" width="9.27734375" style="41"/>
    <col min="2305" max="2305" width="78.44140625" style="41" customWidth="1"/>
    <col min="2306" max="2306" width="13.71875" style="41" customWidth="1"/>
    <col min="2307" max="2560" width="9.27734375" style="41"/>
    <col min="2561" max="2561" width="78.44140625" style="41" customWidth="1"/>
    <col min="2562" max="2562" width="13.71875" style="41" customWidth="1"/>
    <col min="2563" max="2816" width="9.27734375" style="41"/>
    <col min="2817" max="2817" width="78.44140625" style="41" customWidth="1"/>
    <col min="2818" max="2818" width="13.71875" style="41" customWidth="1"/>
    <col min="2819" max="3072" width="9.27734375" style="41"/>
    <col min="3073" max="3073" width="78.44140625" style="41" customWidth="1"/>
    <col min="3074" max="3074" width="13.71875" style="41" customWidth="1"/>
    <col min="3075" max="3328" width="9.27734375" style="41"/>
    <col min="3329" max="3329" width="78.44140625" style="41" customWidth="1"/>
    <col min="3330" max="3330" width="13.71875" style="41" customWidth="1"/>
    <col min="3331" max="3584" width="9.27734375" style="41"/>
    <col min="3585" max="3585" width="78.44140625" style="41" customWidth="1"/>
    <col min="3586" max="3586" width="13.71875" style="41" customWidth="1"/>
    <col min="3587" max="3840" width="9.27734375" style="41"/>
    <col min="3841" max="3841" width="78.44140625" style="41" customWidth="1"/>
    <col min="3842" max="3842" width="13.71875" style="41" customWidth="1"/>
    <col min="3843" max="4096" width="9.27734375" style="41"/>
    <col min="4097" max="4097" width="78.44140625" style="41" customWidth="1"/>
    <col min="4098" max="4098" width="13.71875" style="41" customWidth="1"/>
    <col min="4099" max="4352" width="9.27734375" style="41"/>
    <col min="4353" max="4353" width="78.44140625" style="41" customWidth="1"/>
    <col min="4354" max="4354" width="13.71875" style="41" customWidth="1"/>
    <col min="4355" max="4608" width="9.27734375" style="41"/>
    <col min="4609" max="4609" width="78.44140625" style="41" customWidth="1"/>
    <col min="4610" max="4610" width="13.71875" style="41" customWidth="1"/>
    <col min="4611" max="4864" width="9.27734375" style="41"/>
    <col min="4865" max="4865" width="78.44140625" style="41" customWidth="1"/>
    <col min="4866" max="4866" width="13.71875" style="41" customWidth="1"/>
    <col min="4867" max="5120" width="9.27734375" style="41"/>
    <col min="5121" max="5121" width="78.44140625" style="41" customWidth="1"/>
    <col min="5122" max="5122" width="13.71875" style="41" customWidth="1"/>
    <col min="5123" max="5376" width="9.27734375" style="41"/>
    <col min="5377" max="5377" width="78.44140625" style="41" customWidth="1"/>
    <col min="5378" max="5378" width="13.71875" style="41" customWidth="1"/>
    <col min="5379" max="5632" width="9.27734375" style="41"/>
    <col min="5633" max="5633" width="78.44140625" style="41" customWidth="1"/>
    <col min="5634" max="5634" width="13.71875" style="41" customWidth="1"/>
    <col min="5635" max="5888" width="9.27734375" style="41"/>
    <col min="5889" max="5889" width="78.44140625" style="41" customWidth="1"/>
    <col min="5890" max="5890" width="13.71875" style="41" customWidth="1"/>
    <col min="5891" max="6144" width="9.27734375" style="41"/>
    <col min="6145" max="6145" width="78.44140625" style="41" customWidth="1"/>
    <col min="6146" max="6146" width="13.71875" style="41" customWidth="1"/>
    <col min="6147" max="6400" width="9.27734375" style="41"/>
    <col min="6401" max="6401" width="78.44140625" style="41" customWidth="1"/>
    <col min="6402" max="6402" width="13.71875" style="41" customWidth="1"/>
    <col min="6403" max="6656" width="9.27734375" style="41"/>
    <col min="6657" max="6657" width="78.44140625" style="41" customWidth="1"/>
    <col min="6658" max="6658" width="13.71875" style="41" customWidth="1"/>
    <col min="6659" max="6912" width="9.27734375" style="41"/>
    <col min="6913" max="6913" width="78.44140625" style="41" customWidth="1"/>
    <col min="6914" max="6914" width="13.71875" style="41" customWidth="1"/>
    <col min="6915" max="7168" width="9.27734375" style="41"/>
    <col min="7169" max="7169" width="78.44140625" style="41" customWidth="1"/>
    <col min="7170" max="7170" width="13.71875" style="41" customWidth="1"/>
    <col min="7171" max="7424" width="9.27734375" style="41"/>
    <col min="7425" max="7425" width="78.44140625" style="41" customWidth="1"/>
    <col min="7426" max="7426" width="13.71875" style="41" customWidth="1"/>
    <col min="7427" max="7680" width="9.27734375" style="41"/>
    <col min="7681" max="7681" width="78.44140625" style="41" customWidth="1"/>
    <col min="7682" max="7682" width="13.71875" style="41" customWidth="1"/>
    <col min="7683" max="7936" width="9.27734375" style="41"/>
    <col min="7937" max="7937" width="78.44140625" style="41" customWidth="1"/>
    <col min="7938" max="7938" width="13.71875" style="41" customWidth="1"/>
    <col min="7939" max="8192" width="9.27734375" style="41"/>
    <col min="8193" max="8193" width="78.44140625" style="41" customWidth="1"/>
    <col min="8194" max="8194" width="13.71875" style="41" customWidth="1"/>
    <col min="8195" max="8448" width="9.27734375" style="41"/>
    <col min="8449" max="8449" width="78.44140625" style="41" customWidth="1"/>
    <col min="8450" max="8450" width="13.71875" style="41" customWidth="1"/>
    <col min="8451" max="8704" width="9.27734375" style="41"/>
    <col min="8705" max="8705" width="78.44140625" style="41" customWidth="1"/>
    <col min="8706" max="8706" width="13.71875" style="41" customWidth="1"/>
    <col min="8707" max="8960" width="9.27734375" style="41"/>
    <col min="8961" max="8961" width="78.44140625" style="41" customWidth="1"/>
    <col min="8962" max="8962" width="13.71875" style="41" customWidth="1"/>
    <col min="8963" max="9216" width="9.27734375" style="41"/>
    <col min="9217" max="9217" width="78.44140625" style="41" customWidth="1"/>
    <col min="9218" max="9218" width="13.71875" style="41" customWidth="1"/>
    <col min="9219" max="9472" width="9.27734375" style="41"/>
    <col min="9473" max="9473" width="78.44140625" style="41" customWidth="1"/>
    <col min="9474" max="9474" width="13.71875" style="41" customWidth="1"/>
    <col min="9475" max="9728" width="9.27734375" style="41"/>
    <col min="9729" max="9729" width="78.44140625" style="41" customWidth="1"/>
    <col min="9730" max="9730" width="13.71875" style="41" customWidth="1"/>
    <col min="9731" max="9984" width="9.27734375" style="41"/>
    <col min="9985" max="9985" width="78.44140625" style="41" customWidth="1"/>
    <col min="9986" max="9986" width="13.71875" style="41" customWidth="1"/>
    <col min="9987" max="10240" width="9.27734375" style="41"/>
    <col min="10241" max="10241" width="78.44140625" style="41" customWidth="1"/>
    <col min="10242" max="10242" width="13.71875" style="41" customWidth="1"/>
    <col min="10243" max="10496" width="9.27734375" style="41"/>
    <col min="10497" max="10497" width="78.44140625" style="41" customWidth="1"/>
    <col min="10498" max="10498" width="13.71875" style="41" customWidth="1"/>
    <col min="10499" max="10752" width="9.27734375" style="41"/>
    <col min="10753" max="10753" width="78.44140625" style="41" customWidth="1"/>
    <col min="10754" max="10754" width="13.71875" style="41" customWidth="1"/>
    <col min="10755" max="11008" width="9.27734375" style="41"/>
    <col min="11009" max="11009" width="78.44140625" style="41" customWidth="1"/>
    <col min="11010" max="11010" width="13.71875" style="41" customWidth="1"/>
    <col min="11011" max="11264" width="9.27734375" style="41"/>
    <col min="11265" max="11265" width="78.44140625" style="41" customWidth="1"/>
    <col min="11266" max="11266" width="13.71875" style="41" customWidth="1"/>
    <col min="11267" max="11520" width="9.27734375" style="41"/>
    <col min="11521" max="11521" width="78.44140625" style="41" customWidth="1"/>
    <col min="11522" max="11522" width="13.71875" style="41" customWidth="1"/>
    <col min="11523" max="11776" width="9.27734375" style="41"/>
    <col min="11777" max="11777" width="78.44140625" style="41" customWidth="1"/>
    <col min="11778" max="11778" width="13.71875" style="41" customWidth="1"/>
    <col min="11779" max="12032" width="9.27734375" style="41"/>
    <col min="12033" max="12033" width="78.44140625" style="41" customWidth="1"/>
    <col min="12034" max="12034" width="13.71875" style="41" customWidth="1"/>
    <col min="12035" max="12288" width="9.27734375" style="41"/>
    <col min="12289" max="12289" width="78.44140625" style="41" customWidth="1"/>
    <col min="12290" max="12290" width="13.71875" style="41" customWidth="1"/>
    <col min="12291" max="12544" width="9.27734375" style="41"/>
    <col min="12545" max="12545" width="78.44140625" style="41" customWidth="1"/>
    <col min="12546" max="12546" width="13.71875" style="41" customWidth="1"/>
    <col min="12547" max="12800" width="9.27734375" style="41"/>
    <col min="12801" max="12801" width="78.44140625" style="41" customWidth="1"/>
    <col min="12802" max="12802" width="13.71875" style="41" customWidth="1"/>
    <col min="12803" max="13056" width="9.27734375" style="41"/>
    <col min="13057" max="13057" width="78.44140625" style="41" customWidth="1"/>
    <col min="13058" max="13058" width="13.71875" style="41" customWidth="1"/>
    <col min="13059" max="13312" width="9.27734375" style="41"/>
    <col min="13313" max="13313" width="78.44140625" style="41" customWidth="1"/>
    <col min="13314" max="13314" width="13.71875" style="41" customWidth="1"/>
    <col min="13315" max="13568" width="9.27734375" style="41"/>
    <col min="13569" max="13569" width="78.44140625" style="41" customWidth="1"/>
    <col min="13570" max="13570" width="13.71875" style="41" customWidth="1"/>
    <col min="13571" max="13824" width="9.27734375" style="41"/>
    <col min="13825" max="13825" width="78.44140625" style="41" customWidth="1"/>
    <col min="13826" max="13826" width="13.71875" style="41" customWidth="1"/>
    <col min="13827" max="14080" width="9.27734375" style="41"/>
    <col min="14081" max="14081" width="78.44140625" style="41" customWidth="1"/>
    <col min="14082" max="14082" width="13.71875" style="41" customWidth="1"/>
    <col min="14083" max="14336" width="9.27734375" style="41"/>
    <col min="14337" max="14337" width="78.44140625" style="41" customWidth="1"/>
    <col min="14338" max="14338" width="13.71875" style="41" customWidth="1"/>
    <col min="14339" max="14592" width="9.27734375" style="41"/>
    <col min="14593" max="14593" width="78.44140625" style="41" customWidth="1"/>
    <col min="14594" max="14594" width="13.71875" style="41" customWidth="1"/>
    <col min="14595" max="14848" width="9.27734375" style="41"/>
    <col min="14849" max="14849" width="78.44140625" style="41" customWidth="1"/>
    <col min="14850" max="14850" width="13.71875" style="41" customWidth="1"/>
    <col min="14851" max="15104" width="9.27734375" style="41"/>
    <col min="15105" max="15105" width="78.44140625" style="41" customWidth="1"/>
    <col min="15106" max="15106" width="13.71875" style="41" customWidth="1"/>
    <col min="15107" max="15360" width="9.27734375" style="41"/>
    <col min="15361" max="15361" width="78.44140625" style="41" customWidth="1"/>
    <col min="15362" max="15362" width="13.71875" style="41" customWidth="1"/>
    <col min="15363" max="15616" width="9.27734375" style="41"/>
    <col min="15617" max="15617" width="78.44140625" style="41" customWidth="1"/>
    <col min="15618" max="15618" width="13.71875" style="41" customWidth="1"/>
    <col min="15619" max="15872" width="9.27734375" style="41"/>
    <col min="15873" max="15873" width="78.44140625" style="41" customWidth="1"/>
    <col min="15874" max="15874" width="13.71875" style="41" customWidth="1"/>
    <col min="15875" max="16128" width="9.27734375" style="41"/>
    <col min="16129" max="16129" width="78.44140625" style="41" customWidth="1"/>
    <col min="16130" max="16130" width="13.71875" style="41" customWidth="1"/>
    <col min="16131" max="16384" width="9.2773437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490</v>
      </c>
      <c r="B4" s="1064"/>
    </row>
    <row r="5" spans="1:2" ht="12.75" customHeight="1" x14ac:dyDescent="0.55000000000000004">
      <c r="A5" s="191"/>
      <c r="B5" s="854"/>
    </row>
    <row r="6" spans="1:2" x14ac:dyDescent="0.55000000000000004">
      <c r="A6" s="1065" t="s">
        <v>198</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x14ac:dyDescent="0.55000000000000004">
      <c r="A10" s="196"/>
      <c r="B10" s="197"/>
    </row>
    <row r="11" spans="1:2" x14ac:dyDescent="0.55000000000000004">
      <c r="A11" s="1057" t="s">
        <v>491</v>
      </c>
      <c r="B11" s="1058"/>
    </row>
    <row r="12" spans="1:2" x14ac:dyDescent="0.55000000000000004">
      <c r="A12" s="181" t="s">
        <v>492</v>
      </c>
      <c r="B12" s="806"/>
    </row>
    <row r="13" spans="1:2" x14ac:dyDescent="0.55000000000000004">
      <c r="A13" s="181" t="s">
        <v>493</v>
      </c>
      <c r="B13" s="806"/>
    </row>
    <row r="14" spans="1:2" x14ac:dyDescent="0.55000000000000004">
      <c r="A14" s="181" t="s">
        <v>494</v>
      </c>
      <c r="B14" s="806"/>
    </row>
    <row r="15" spans="1:2" x14ac:dyDescent="0.55000000000000004">
      <c r="A15" s="181"/>
      <c r="B15" s="806"/>
    </row>
    <row r="16" spans="1:2" ht="12.75" customHeight="1" thickBot="1" x14ac:dyDescent="0.6">
      <c r="A16" s="198"/>
      <c r="B16" s="199"/>
    </row>
    <row r="17" spans="1:4" x14ac:dyDescent="0.55000000000000004">
      <c r="A17" s="855" t="s">
        <v>16</v>
      </c>
      <c r="B17" s="856" t="s">
        <v>2</v>
      </c>
    </row>
    <row r="18" spans="1:4" x14ac:dyDescent="0.55000000000000004">
      <c r="A18" s="857" t="s">
        <v>3</v>
      </c>
      <c r="B18" s="856" t="s">
        <v>2</v>
      </c>
    </row>
    <row r="19" spans="1:4" x14ac:dyDescent="0.55000000000000004">
      <c r="A19" s="857"/>
      <c r="B19" s="856"/>
    </row>
    <row r="20" spans="1:4" x14ac:dyDescent="0.55000000000000004">
      <c r="A20" s="857" t="s">
        <v>5</v>
      </c>
      <c r="B20" s="856"/>
    </row>
    <row r="21" spans="1:4" ht="15.6" thickBot="1" x14ac:dyDescent="0.6">
      <c r="A21" s="200" t="s">
        <v>26</v>
      </c>
      <c r="B21" s="201"/>
    </row>
    <row r="22" spans="1:4" ht="15.6" thickTop="1" x14ac:dyDescent="0.55000000000000004">
      <c r="A22" s="857" t="s">
        <v>6</v>
      </c>
      <c r="B22" s="858"/>
      <c r="D22" s="44"/>
    </row>
    <row r="23" spans="1:4" s="52" customFormat="1" thickBot="1" x14ac:dyDescent="0.55000000000000004">
      <c r="A23" s="122" t="s">
        <v>7</v>
      </c>
      <c r="B23" s="124">
        <f>SUM(B17:B21)-(B22)</f>
        <v>0</v>
      </c>
    </row>
    <row r="24" spans="1:4" ht="12.75" customHeight="1" x14ac:dyDescent="0.55000000000000004">
      <c r="A24" s="191"/>
      <c r="B24" s="192"/>
    </row>
    <row r="25" spans="1:4" x14ac:dyDescent="0.55000000000000004">
      <c r="A25" s="855" t="s">
        <v>17</v>
      </c>
      <c r="B25" s="856"/>
    </row>
    <row r="26" spans="1:4" x14ac:dyDescent="0.55000000000000004">
      <c r="A26" s="857" t="s">
        <v>112</v>
      </c>
      <c r="B26" s="856"/>
    </row>
    <row r="27" spans="1:4" ht="16.5" customHeight="1" x14ac:dyDescent="0.55000000000000004">
      <c r="A27" s="857" t="s">
        <v>22</v>
      </c>
      <c r="B27" s="856"/>
    </row>
    <row r="28" spans="1:4" x14ac:dyDescent="0.55000000000000004">
      <c r="A28" s="857" t="s">
        <v>20</v>
      </c>
      <c r="B28" s="856"/>
    </row>
    <row r="29" spans="1:4" x14ac:dyDescent="0.55000000000000004">
      <c r="A29" s="857" t="s">
        <v>8</v>
      </c>
      <c r="B29" s="856"/>
    </row>
    <row r="30" spans="1:4" x14ac:dyDescent="0.55000000000000004">
      <c r="A30" s="857" t="s">
        <v>113</v>
      </c>
      <c r="B30" s="856">
        <v>100000</v>
      </c>
    </row>
    <row r="31" spans="1:4" x14ac:dyDescent="0.55000000000000004">
      <c r="A31" s="857" t="s">
        <v>9</v>
      </c>
      <c r="B31" s="856"/>
    </row>
    <row r="32" spans="1:4" ht="15.6" thickBot="1" x14ac:dyDescent="0.6">
      <c r="A32" s="200" t="s">
        <v>10</v>
      </c>
      <c r="B32" s="146"/>
    </row>
    <row r="33" spans="1:2" s="52" customFormat="1" ht="15.6" thickTop="1" thickBot="1" x14ac:dyDescent="0.55000000000000004">
      <c r="A33" s="202" t="s">
        <v>11</v>
      </c>
      <c r="B33" s="123">
        <f>SUM(B26:B32)</f>
        <v>100000</v>
      </c>
    </row>
    <row r="34" spans="1:2" ht="12.75" customHeight="1" x14ac:dyDescent="0.55000000000000004">
      <c r="A34" s="191"/>
      <c r="B34" s="192"/>
    </row>
    <row r="35" spans="1:2" x14ac:dyDescent="0.55000000000000004">
      <c r="A35" s="855" t="s">
        <v>18</v>
      </c>
      <c r="B35" s="856" t="s">
        <v>4</v>
      </c>
    </row>
    <row r="36" spans="1:2" x14ac:dyDescent="0.55000000000000004">
      <c r="A36" s="857" t="s">
        <v>12</v>
      </c>
      <c r="B36" s="856"/>
    </row>
    <row r="37" spans="1:2" x14ac:dyDescent="0.55000000000000004">
      <c r="A37" s="857" t="s">
        <v>13</v>
      </c>
      <c r="B37" s="856"/>
    </row>
    <row r="38" spans="1:2" x14ac:dyDescent="0.55000000000000004">
      <c r="A38" s="857" t="s">
        <v>14</v>
      </c>
      <c r="B38" s="856"/>
    </row>
    <row r="39" spans="1:2" ht="15.6" thickBot="1" x14ac:dyDescent="0.6">
      <c r="A39" s="200" t="s">
        <v>15</v>
      </c>
      <c r="B39" s="146"/>
    </row>
    <row r="40" spans="1:2" s="52" customFormat="1" ht="15.6" thickTop="1" thickBot="1" x14ac:dyDescent="0.55000000000000004">
      <c r="A40" s="202" t="s">
        <v>7</v>
      </c>
      <c r="B40" s="123">
        <f>SUM(B35:B39)</f>
        <v>0</v>
      </c>
    </row>
    <row r="41" spans="1:2" ht="12.75" customHeight="1" x14ac:dyDescent="0.55000000000000004">
      <c r="A41" s="191"/>
      <c r="B41" s="192"/>
    </row>
    <row r="42" spans="1:2" ht="15" customHeight="1" x14ac:dyDescent="0.55000000000000004">
      <c r="A42" s="120" t="s">
        <v>19</v>
      </c>
      <c r="B42" s="121"/>
    </row>
    <row r="43" spans="1:2" x14ac:dyDescent="0.55000000000000004">
      <c r="A43" s="859" t="s">
        <v>104</v>
      </c>
      <c r="B43" s="121"/>
    </row>
    <row r="44" spans="1:2" x14ac:dyDescent="0.55000000000000004">
      <c r="A44" s="859" t="s">
        <v>111</v>
      </c>
      <c r="B44" s="121">
        <v>100000</v>
      </c>
    </row>
    <row r="45" spans="1:2" x14ac:dyDescent="0.55000000000000004">
      <c r="A45" s="860" t="s">
        <v>119</v>
      </c>
      <c r="B45" s="121" t="s">
        <v>2</v>
      </c>
    </row>
    <row r="46" spans="1:2" x14ac:dyDescent="0.55000000000000004">
      <c r="A46" s="860" t="s">
        <v>139</v>
      </c>
      <c r="B46" s="121"/>
    </row>
    <row r="47" spans="1:2" x14ac:dyDescent="0.55000000000000004">
      <c r="A47" s="860" t="s">
        <v>168</v>
      </c>
      <c r="B47" s="121"/>
    </row>
    <row r="48" spans="1:2" x14ac:dyDescent="0.55000000000000004">
      <c r="A48" s="860" t="s">
        <v>184</v>
      </c>
      <c r="B48" s="121"/>
    </row>
    <row r="49" spans="1:2" ht="15.6" thickBot="1" x14ac:dyDescent="0.6">
      <c r="A49" s="880" t="s">
        <v>233</v>
      </c>
      <c r="B49" s="121"/>
    </row>
    <row r="50" spans="1:2" ht="15.6" thickBot="1" x14ac:dyDescent="0.6">
      <c r="A50" s="122" t="s">
        <v>11</v>
      </c>
      <c r="B50" s="124">
        <f>SUM(B43:B47)</f>
        <v>100000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scale="9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6" zoomScale="85" zoomScaleNormal="85" workbookViewId="0">
      <selection activeCell="A43" sqref="A43:A49"/>
    </sheetView>
  </sheetViews>
  <sheetFormatPr defaultColWidth="9.27734375" defaultRowHeight="15.3" x14ac:dyDescent="0.55000000000000004"/>
  <cols>
    <col min="1" max="1" width="78.44140625" style="41" customWidth="1"/>
    <col min="2" max="2" width="13.71875" style="64" customWidth="1"/>
    <col min="3" max="256" width="9.27734375" style="41"/>
    <col min="257" max="257" width="78.44140625" style="41" customWidth="1"/>
    <col min="258" max="258" width="13.71875" style="41" customWidth="1"/>
    <col min="259" max="512" width="9.27734375" style="41"/>
    <col min="513" max="513" width="78.44140625" style="41" customWidth="1"/>
    <col min="514" max="514" width="13.71875" style="41" customWidth="1"/>
    <col min="515" max="768" width="9.27734375" style="41"/>
    <col min="769" max="769" width="78.44140625" style="41" customWidth="1"/>
    <col min="770" max="770" width="13.71875" style="41" customWidth="1"/>
    <col min="771" max="1024" width="9.27734375" style="41"/>
    <col min="1025" max="1025" width="78.44140625" style="41" customWidth="1"/>
    <col min="1026" max="1026" width="13.71875" style="41" customWidth="1"/>
    <col min="1027" max="1280" width="9.27734375" style="41"/>
    <col min="1281" max="1281" width="78.44140625" style="41" customWidth="1"/>
    <col min="1282" max="1282" width="13.71875" style="41" customWidth="1"/>
    <col min="1283" max="1536" width="9.27734375" style="41"/>
    <col min="1537" max="1537" width="78.44140625" style="41" customWidth="1"/>
    <col min="1538" max="1538" width="13.71875" style="41" customWidth="1"/>
    <col min="1539" max="1792" width="9.27734375" style="41"/>
    <col min="1793" max="1793" width="78.44140625" style="41" customWidth="1"/>
    <col min="1794" max="1794" width="13.71875" style="41" customWidth="1"/>
    <col min="1795" max="2048" width="9.27734375" style="41"/>
    <col min="2049" max="2049" width="78.44140625" style="41" customWidth="1"/>
    <col min="2050" max="2050" width="13.71875" style="41" customWidth="1"/>
    <col min="2051" max="2304" width="9.27734375" style="41"/>
    <col min="2305" max="2305" width="78.44140625" style="41" customWidth="1"/>
    <col min="2306" max="2306" width="13.71875" style="41" customWidth="1"/>
    <col min="2307" max="2560" width="9.27734375" style="41"/>
    <col min="2561" max="2561" width="78.44140625" style="41" customWidth="1"/>
    <col min="2562" max="2562" width="13.71875" style="41" customWidth="1"/>
    <col min="2563" max="2816" width="9.27734375" style="41"/>
    <col min="2817" max="2817" width="78.44140625" style="41" customWidth="1"/>
    <col min="2818" max="2818" width="13.71875" style="41" customWidth="1"/>
    <col min="2819" max="3072" width="9.27734375" style="41"/>
    <col min="3073" max="3073" width="78.44140625" style="41" customWidth="1"/>
    <col min="3074" max="3074" width="13.71875" style="41" customWidth="1"/>
    <col min="3075" max="3328" width="9.27734375" style="41"/>
    <col min="3329" max="3329" width="78.44140625" style="41" customWidth="1"/>
    <col min="3330" max="3330" width="13.71875" style="41" customWidth="1"/>
    <col min="3331" max="3584" width="9.27734375" style="41"/>
    <col min="3585" max="3585" width="78.44140625" style="41" customWidth="1"/>
    <col min="3586" max="3586" width="13.71875" style="41" customWidth="1"/>
    <col min="3587" max="3840" width="9.27734375" style="41"/>
    <col min="3841" max="3841" width="78.44140625" style="41" customWidth="1"/>
    <col min="3842" max="3842" width="13.71875" style="41" customWidth="1"/>
    <col min="3843" max="4096" width="9.27734375" style="41"/>
    <col min="4097" max="4097" width="78.44140625" style="41" customWidth="1"/>
    <col min="4098" max="4098" width="13.71875" style="41" customWidth="1"/>
    <col min="4099" max="4352" width="9.27734375" style="41"/>
    <col min="4353" max="4353" width="78.44140625" style="41" customWidth="1"/>
    <col min="4354" max="4354" width="13.71875" style="41" customWidth="1"/>
    <col min="4355" max="4608" width="9.27734375" style="41"/>
    <col min="4609" max="4609" width="78.44140625" style="41" customWidth="1"/>
    <col min="4610" max="4610" width="13.71875" style="41" customWidth="1"/>
    <col min="4611" max="4864" width="9.27734375" style="41"/>
    <col min="4865" max="4865" width="78.44140625" style="41" customWidth="1"/>
    <col min="4866" max="4866" width="13.71875" style="41" customWidth="1"/>
    <col min="4867" max="5120" width="9.27734375" style="41"/>
    <col min="5121" max="5121" width="78.44140625" style="41" customWidth="1"/>
    <col min="5122" max="5122" width="13.71875" style="41" customWidth="1"/>
    <col min="5123" max="5376" width="9.27734375" style="41"/>
    <col min="5377" max="5377" width="78.44140625" style="41" customWidth="1"/>
    <col min="5378" max="5378" width="13.71875" style="41" customWidth="1"/>
    <col min="5379" max="5632" width="9.27734375" style="41"/>
    <col min="5633" max="5633" width="78.44140625" style="41" customWidth="1"/>
    <col min="5634" max="5634" width="13.71875" style="41" customWidth="1"/>
    <col min="5635" max="5888" width="9.27734375" style="41"/>
    <col min="5889" max="5889" width="78.44140625" style="41" customWidth="1"/>
    <col min="5890" max="5890" width="13.71875" style="41" customWidth="1"/>
    <col min="5891" max="6144" width="9.27734375" style="41"/>
    <col min="6145" max="6145" width="78.44140625" style="41" customWidth="1"/>
    <col min="6146" max="6146" width="13.71875" style="41" customWidth="1"/>
    <col min="6147" max="6400" width="9.27734375" style="41"/>
    <col min="6401" max="6401" width="78.44140625" style="41" customWidth="1"/>
    <col min="6402" max="6402" width="13.71875" style="41" customWidth="1"/>
    <col min="6403" max="6656" width="9.27734375" style="41"/>
    <col min="6657" max="6657" width="78.44140625" style="41" customWidth="1"/>
    <col min="6658" max="6658" width="13.71875" style="41" customWidth="1"/>
    <col min="6659" max="6912" width="9.27734375" style="41"/>
    <col min="6913" max="6913" width="78.44140625" style="41" customWidth="1"/>
    <col min="6914" max="6914" width="13.71875" style="41" customWidth="1"/>
    <col min="6915" max="7168" width="9.27734375" style="41"/>
    <col min="7169" max="7169" width="78.44140625" style="41" customWidth="1"/>
    <col min="7170" max="7170" width="13.71875" style="41" customWidth="1"/>
    <col min="7171" max="7424" width="9.27734375" style="41"/>
    <col min="7425" max="7425" width="78.44140625" style="41" customWidth="1"/>
    <col min="7426" max="7426" width="13.71875" style="41" customWidth="1"/>
    <col min="7427" max="7680" width="9.27734375" style="41"/>
    <col min="7681" max="7681" width="78.44140625" style="41" customWidth="1"/>
    <col min="7682" max="7682" width="13.71875" style="41" customWidth="1"/>
    <col min="7683" max="7936" width="9.27734375" style="41"/>
    <col min="7937" max="7937" width="78.44140625" style="41" customWidth="1"/>
    <col min="7938" max="7938" width="13.71875" style="41" customWidth="1"/>
    <col min="7939" max="8192" width="9.27734375" style="41"/>
    <col min="8193" max="8193" width="78.44140625" style="41" customWidth="1"/>
    <col min="8194" max="8194" width="13.71875" style="41" customWidth="1"/>
    <col min="8195" max="8448" width="9.27734375" style="41"/>
    <col min="8449" max="8449" width="78.44140625" style="41" customWidth="1"/>
    <col min="8450" max="8450" width="13.71875" style="41" customWidth="1"/>
    <col min="8451" max="8704" width="9.27734375" style="41"/>
    <col min="8705" max="8705" width="78.44140625" style="41" customWidth="1"/>
    <col min="8706" max="8706" width="13.71875" style="41" customWidth="1"/>
    <col min="8707" max="8960" width="9.27734375" style="41"/>
    <col min="8961" max="8961" width="78.44140625" style="41" customWidth="1"/>
    <col min="8962" max="8962" width="13.71875" style="41" customWidth="1"/>
    <col min="8963" max="9216" width="9.27734375" style="41"/>
    <col min="9217" max="9217" width="78.44140625" style="41" customWidth="1"/>
    <col min="9218" max="9218" width="13.71875" style="41" customWidth="1"/>
    <col min="9219" max="9472" width="9.27734375" style="41"/>
    <col min="9473" max="9473" width="78.44140625" style="41" customWidth="1"/>
    <col min="9474" max="9474" width="13.71875" style="41" customWidth="1"/>
    <col min="9475" max="9728" width="9.27734375" style="41"/>
    <col min="9729" max="9729" width="78.44140625" style="41" customWidth="1"/>
    <col min="9730" max="9730" width="13.71875" style="41" customWidth="1"/>
    <col min="9731" max="9984" width="9.27734375" style="41"/>
    <col min="9985" max="9985" width="78.44140625" style="41" customWidth="1"/>
    <col min="9986" max="9986" width="13.71875" style="41" customWidth="1"/>
    <col min="9987" max="10240" width="9.27734375" style="41"/>
    <col min="10241" max="10241" width="78.44140625" style="41" customWidth="1"/>
    <col min="10242" max="10242" width="13.71875" style="41" customWidth="1"/>
    <col min="10243" max="10496" width="9.27734375" style="41"/>
    <col min="10497" max="10497" width="78.44140625" style="41" customWidth="1"/>
    <col min="10498" max="10498" width="13.71875" style="41" customWidth="1"/>
    <col min="10499" max="10752" width="9.27734375" style="41"/>
    <col min="10753" max="10753" width="78.44140625" style="41" customWidth="1"/>
    <col min="10754" max="10754" width="13.71875" style="41" customWidth="1"/>
    <col min="10755" max="11008" width="9.27734375" style="41"/>
    <col min="11009" max="11009" width="78.44140625" style="41" customWidth="1"/>
    <col min="11010" max="11010" width="13.71875" style="41" customWidth="1"/>
    <col min="11011" max="11264" width="9.27734375" style="41"/>
    <col min="11265" max="11265" width="78.44140625" style="41" customWidth="1"/>
    <col min="11266" max="11266" width="13.71875" style="41" customWidth="1"/>
    <col min="11267" max="11520" width="9.27734375" style="41"/>
    <col min="11521" max="11521" width="78.44140625" style="41" customWidth="1"/>
    <col min="11522" max="11522" width="13.71875" style="41" customWidth="1"/>
    <col min="11523" max="11776" width="9.27734375" style="41"/>
    <col min="11777" max="11777" width="78.44140625" style="41" customWidth="1"/>
    <col min="11778" max="11778" width="13.71875" style="41" customWidth="1"/>
    <col min="11779" max="12032" width="9.27734375" style="41"/>
    <col min="12033" max="12033" width="78.44140625" style="41" customWidth="1"/>
    <col min="12034" max="12034" width="13.71875" style="41" customWidth="1"/>
    <col min="12035" max="12288" width="9.27734375" style="41"/>
    <col min="12289" max="12289" width="78.44140625" style="41" customWidth="1"/>
    <col min="12290" max="12290" width="13.71875" style="41" customWidth="1"/>
    <col min="12291" max="12544" width="9.27734375" style="41"/>
    <col min="12545" max="12545" width="78.44140625" style="41" customWidth="1"/>
    <col min="12546" max="12546" width="13.71875" style="41" customWidth="1"/>
    <col min="12547" max="12800" width="9.27734375" style="41"/>
    <col min="12801" max="12801" width="78.44140625" style="41" customWidth="1"/>
    <col min="12802" max="12802" width="13.71875" style="41" customWidth="1"/>
    <col min="12803" max="13056" width="9.27734375" style="41"/>
    <col min="13057" max="13057" width="78.44140625" style="41" customWidth="1"/>
    <col min="13058" max="13058" width="13.71875" style="41" customWidth="1"/>
    <col min="13059" max="13312" width="9.27734375" style="41"/>
    <col min="13313" max="13313" width="78.44140625" style="41" customWidth="1"/>
    <col min="13314" max="13314" width="13.71875" style="41" customWidth="1"/>
    <col min="13315" max="13568" width="9.27734375" style="41"/>
    <col min="13569" max="13569" width="78.44140625" style="41" customWidth="1"/>
    <col min="13570" max="13570" width="13.71875" style="41" customWidth="1"/>
    <col min="13571" max="13824" width="9.27734375" style="41"/>
    <col min="13825" max="13825" width="78.44140625" style="41" customWidth="1"/>
    <col min="13826" max="13826" width="13.71875" style="41" customWidth="1"/>
    <col min="13827" max="14080" width="9.27734375" style="41"/>
    <col min="14081" max="14081" width="78.44140625" style="41" customWidth="1"/>
    <col min="14082" max="14082" width="13.71875" style="41" customWidth="1"/>
    <col min="14083" max="14336" width="9.27734375" style="41"/>
    <col min="14337" max="14337" width="78.44140625" style="41" customWidth="1"/>
    <col min="14338" max="14338" width="13.71875" style="41" customWidth="1"/>
    <col min="14339" max="14592" width="9.27734375" style="41"/>
    <col min="14593" max="14593" width="78.44140625" style="41" customWidth="1"/>
    <col min="14594" max="14594" width="13.71875" style="41" customWidth="1"/>
    <col min="14595" max="14848" width="9.27734375" style="41"/>
    <col min="14849" max="14849" width="78.44140625" style="41" customWidth="1"/>
    <col min="14850" max="14850" width="13.71875" style="41" customWidth="1"/>
    <col min="14851" max="15104" width="9.27734375" style="41"/>
    <col min="15105" max="15105" width="78.44140625" style="41" customWidth="1"/>
    <col min="15106" max="15106" width="13.71875" style="41" customWidth="1"/>
    <col min="15107" max="15360" width="9.27734375" style="41"/>
    <col min="15361" max="15361" width="78.44140625" style="41" customWidth="1"/>
    <col min="15362" max="15362" width="13.71875" style="41" customWidth="1"/>
    <col min="15363" max="15616" width="9.27734375" style="41"/>
    <col min="15617" max="15617" width="78.44140625" style="41" customWidth="1"/>
    <col min="15618" max="15618" width="13.71875" style="41" customWidth="1"/>
    <col min="15619" max="15872" width="9.27734375" style="41"/>
    <col min="15873" max="15873" width="78.44140625" style="41" customWidth="1"/>
    <col min="15874" max="15874" width="13.71875" style="41" customWidth="1"/>
    <col min="15875" max="16128" width="9.27734375" style="41"/>
    <col min="16129" max="16129" width="78.44140625" style="41" customWidth="1"/>
    <col min="16130" max="16130" width="13.71875" style="41" customWidth="1"/>
    <col min="16131" max="16384" width="9.2773437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495</v>
      </c>
      <c r="B4" s="1064"/>
    </row>
    <row r="5" spans="1:2" ht="12.75" customHeight="1" x14ac:dyDescent="0.55000000000000004">
      <c r="A5" s="191"/>
      <c r="B5" s="854"/>
    </row>
    <row r="6" spans="1:2" x14ac:dyDescent="0.55000000000000004">
      <c r="A6" s="1065" t="s">
        <v>176</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x14ac:dyDescent="0.55000000000000004">
      <c r="A10" s="196"/>
      <c r="B10" s="197"/>
    </row>
    <row r="11" spans="1:2" x14ac:dyDescent="0.55000000000000004">
      <c r="A11" s="1057" t="s">
        <v>496</v>
      </c>
      <c r="B11" s="1058"/>
    </row>
    <row r="12" spans="1:2" x14ac:dyDescent="0.55000000000000004">
      <c r="A12" s="181" t="s">
        <v>166</v>
      </c>
      <c r="B12" s="806"/>
    </row>
    <row r="13" spans="1:2" x14ac:dyDescent="0.55000000000000004">
      <c r="A13" s="181" t="s">
        <v>497</v>
      </c>
      <c r="B13" s="806"/>
    </row>
    <row r="14" spans="1:2" x14ac:dyDescent="0.55000000000000004">
      <c r="A14" s="181" t="s">
        <v>498</v>
      </c>
      <c r="B14" s="806"/>
    </row>
    <row r="15" spans="1:2" x14ac:dyDescent="0.55000000000000004">
      <c r="A15" s="181"/>
      <c r="B15" s="806"/>
    </row>
    <row r="16" spans="1:2" ht="12.75" customHeight="1" thickBot="1" x14ac:dyDescent="0.6">
      <c r="A16" s="198"/>
      <c r="B16" s="199"/>
    </row>
    <row r="17" spans="1:4" x14ac:dyDescent="0.55000000000000004">
      <c r="A17" s="855" t="s">
        <v>16</v>
      </c>
      <c r="B17" s="856" t="s">
        <v>2</v>
      </c>
    </row>
    <row r="18" spans="1:4" x14ac:dyDescent="0.55000000000000004">
      <c r="A18" s="857" t="s">
        <v>3</v>
      </c>
      <c r="B18" s="856" t="s">
        <v>2</v>
      </c>
    </row>
    <row r="19" spans="1:4" x14ac:dyDescent="0.55000000000000004">
      <c r="A19" s="857"/>
      <c r="B19" s="856"/>
    </row>
    <row r="20" spans="1:4" x14ac:dyDescent="0.55000000000000004">
      <c r="A20" s="857" t="s">
        <v>5</v>
      </c>
      <c r="B20" s="856"/>
    </row>
    <row r="21" spans="1:4" ht="15.6" thickBot="1" x14ac:dyDescent="0.6">
      <c r="A21" s="200" t="s">
        <v>26</v>
      </c>
      <c r="B21" s="201"/>
    </row>
    <row r="22" spans="1:4" ht="15.6" thickTop="1" x14ac:dyDescent="0.55000000000000004">
      <c r="A22" s="857" t="s">
        <v>6</v>
      </c>
      <c r="B22" s="858"/>
      <c r="D22" s="44"/>
    </row>
    <row r="23" spans="1:4" s="52" customFormat="1" thickBot="1" x14ac:dyDescent="0.55000000000000004">
      <c r="A23" s="122" t="s">
        <v>7</v>
      </c>
      <c r="B23" s="124">
        <f>SUM(B17:B21)-(B22)</f>
        <v>0</v>
      </c>
    </row>
    <row r="24" spans="1:4" ht="12.75" customHeight="1" x14ac:dyDescent="0.55000000000000004">
      <c r="A24" s="191"/>
      <c r="B24" s="192"/>
    </row>
    <row r="25" spans="1:4" x14ac:dyDescent="0.55000000000000004">
      <c r="A25" s="855" t="s">
        <v>17</v>
      </c>
      <c r="B25" s="856"/>
    </row>
    <row r="26" spans="1:4" x14ac:dyDescent="0.55000000000000004">
      <c r="A26" s="857" t="s">
        <v>112</v>
      </c>
      <c r="B26" s="856"/>
    </row>
    <row r="27" spans="1:4" ht="16.5" customHeight="1" x14ac:dyDescent="0.55000000000000004">
      <c r="A27" s="857" t="s">
        <v>22</v>
      </c>
      <c r="B27" s="856"/>
    </row>
    <row r="28" spans="1:4" x14ac:dyDescent="0.55000000000000004">
      <c r="A28" s="857" t="s">
        <v>20</v>
      </c>
      <c r="B28" s="856"/>
    </row>
    <row r="29" spans="1:4" x14ac:dyDescent="0.55000000000000004">
      <c r="A29" s="857" t="s">
        <v>8</v>
      </c>
      <c r="B29" s="856"/>
    </row>
    <row r="30" spans="1:4" x14ac:dyDescent="0.55000000000000004">
      <c r="A30" s="857" t="s">
        <v>113</v>
      </c>
      <c r="B30" s="856">
        <v>100000</v>
      </c>
    </row>
    <row r="31" spans="1:4" x14ac:dyDescent="0.55000000000000004">
      <c r="A31" s="857" t="s">
        <v>9</v>
      </c>
      <c r="B31" s="856"/>
    </row>
    <row r="32" spans="1:4" ht="15.6" thickBot="1" x14ac:dyDescent="0.6">
      <c r="A32" s="200" t="s">
        <v>10</v>
      </c>
      <c r="B32" s="146"/>
    </row>
    <row r="33" spans="1:2" s="52" customFormat="1" ht="15.6" thickTop="1" thickBot="1" x14ac:dyDescent="0.55000000000000004">
      <c r="A33" s="202" t="s">
        <v>11</v>
      </c>
      <c r="B33" s="123">
        <f>SUM(B26:B32)</f>
        <v>100000</v>
      </c>
    </row>
    <row r="34" spans="1:2" ht="12.75" customHeight="1" x14ac:dyDescent="0.55000000000000004">
      <c r="A34" s="191"/>
      <c r="B34" s="192"/>
    </row>
    <row r="35" spans="1:2" x14ac:dyDescent="0.55000000000000004">
      <c r="A35" s="855" t="s">
        <v>18</v>
      </c>
      <c r="B35" s="856" t="s">
        <v>4</v>
      </c>
    </row>
    <row r="36" spans="1:2" x14ac:dyDescent="0.55000000000000004">
      <c r="A36" s="857" t="s">
        <v>12</v>
      </c>
      <c r="B36" s="856"/>
    </row>
    <row r="37" spans="1:2" x14ac:dyDescent="0.55000000000000004">
      <c r="A37" s="857" t="s">
        <v>13</v>
      </c>
      <c r="B37" s="856"/>
    </row>
    <row r="38" spans="1:2" x14ac:dyDescent="0.55000000000000004">
      <c r="A38" s="857" t="s">
        <v>14</v>
      </c>
      <c r="B38" s="856"/>
    </row>
    <row r="39" spans="1:2" ht="15.6" thickBot="1" x14ac:dyDescent="0.6">
      <c r="A39" s="200" t="s">
        <v>15</v>
      </c>
      <c r="B39" s="146"/>
    </row>
    <row r="40" spans="1:2" s="52" customFormat="1" ht="15.6" thickTop="1" thickBot="1" x14ac:dyDescent="0.55000000000000004">
      <c r="A40" s="202" t="s">
        <v>7</v>
      </c>
      <c r="B40" s="123">
        <f>SUM(B35:B39)</f>
        <v>0</v>
      </c>
    </row>
    <row r="41" spans="1:2" ht="12.75" customHeight="1" x14ac:dyDescent="0.55000000000000004">
      <c r="A41" s="191"/>
      <c r="B41" s="192"/>
    </row>
    <row r="42" spans="1:2" ht="15" customHeight="1" x14ac:dyDescent="0.55000000000000004">
      <c r="A42" s="120" t="s">
        <v>19</v>
      </c>
      <c r="B42" s="121"/>
    </row>
    <row r="43" spans="1:2" x14ac:dyDescent="0.55000000000000004">
      <c r="A43" s="859" t="s">
        <v>104</v>
      </c>
      <c r="B43" s="121"/>
    </row>
    <row r="44" spans="1:2" x14ac:dyDescent="0.55000000000000004">
      <c r="A44" s="859" t="s">
        <v>111</v>
      </c>
      <c r="B44" s="121"/>
    </row>
    <row r="45" spans="1:2" x14ac:dyDescent="0.55000000000000004">
      <c r="A45" s="860" t="s">
        <v>119</v>
      </c>
      <c r="B45" s="121" t="s">
        <v>2</v>
      </c>
    </row>
    <row r="46" spans="1:2" x14ac:dyDescent="0.55000000000000004">
      <c r="A46" s="860" t="s">
        <v>139</v>
      </c>
      <c r="B46" s="121"/>
    </row>
    <row r="47" spans="1:2" x14ac:dyDescent="0.55000000000000004">
      <c r="A47" s="860" t="s">
        <v>168</v>
      </c>
      <c r="B47" s="121"/>
    </row>
    <row r="48" spans="1:2" x14ac:dyDescent="0.55000000000000004">
      <c r="A48" s="860" t="s">
        <v>184</v>
      </c>
      <c r="B48" s="121" t="s">
        <v>2</v>
      </c>
    </row>
    <row r="49" spans="1:2" ht="15.6" thickBot="1" x14ac:dyDescent="0.6">
      <c r="A49" s="880" t="s">
        <v>233</v>
      </c>
      <c r="B49" s="121">
        <v>100000</v>
      </c>
    </row>
    <row r="50" spans="1:2" ht="15.6" thickBot="1" x14ac:dyDescent="0.6">
      <c r="A50" s="122" t="s">
        <v>11</v>
      </c>
      <c r="B50" s="124">
        <f>SUM(B43:B49)</f>
        <v>100000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scale="9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zoomScale="85" zoomScaleNormal="85" workbookViewId="0">
      <selection sqref="A1:B50"/>
    </sheetView>
  </sheetViews>
  <sheetFormatPr defaultColWidth="9.33203125" defaultRowHeight="15.3" x14ac:dyDescent="0.55000000000000004"/>
  <cols>
    <col min="1" max="1" width="78.44140625" style="41" customWidth="1"/>
    <col min="2" max="2" width="13.6640625" style="64" customWidth="1"/>
    <col min="3" max="256" width="9.33203125" style="41"/>
    <col min="257" max="257" width="78.44140625" style="41" customWidth="1"/>
    <col min="258" max="258" width="13.6640625" style="41" customWidth="1"/>
    <col min="259" max="512" width="9.33203125" style="41"/>
    <col min="513" max="513" width="78.44140625" style="41" customWidth="1"/>
    <col min="514" max="514" width="13.6640625" style="41" customWidth="1"/>
    <col min="515" max="768" width="9.33203125" style="41"/>
    <col min="769" max="769" width="78.44140625" style="41" customWidth="1"/>
    <col min="770" max="770" width="13.6640625" style="41" customWidth="1"/>
    <col min="771" max="1024" width="9.33203125" style="41"/>
    <col min="1025" max="1025" width="78.44140625" style="41" customWidth="1"/>
    <col min="1026" max="1026" width="13.6640625" style="41" customWidth="1"/>
    <col min="1027" max="1280" width="9.33203125" style="41"/>
    <col min="1281" max="1281" width="78.44140625" style="41" customWidth="1"/>
    <col min="1282" max="1282" width="13.6640625" style="41" customWidth="1"/>
    <col min="1283" max="1536" width="9.33203125" style="41"/>
    <col min="1537" max="1537" width="78.44140625" style="41" customWidth="1"/>
    <col min="1538" max="1538" width="13.6640625" style="41" customWidth="1"/>
    <col min="1539" max="1792" width="9.33203125" style="41"/>
    <col min="1793" max="1793" width="78.44140625" style="41" customWidth="1"/>
    <col min="1794" max="1794" width="13.6640625" style="41" customWidth="1"/>
    <col min="1795" max="2048" width="9.33203125" style="41"/>
    <col min="2049" max="2049" width="78.44140625" style="41" customWidth="1"/>
    <col min="2050" max="2050" width="13.6640625" style="41" customWidth="1"/>
    <col min="2051" max="2304" width="9.33203125" style="41"/>
    <col min="2305" max="2305" width="78.44140625" style="41" customWidth="1"/>
    <col min="2306" max="2306" width="13.6640625" style="41" customWidth="1"/>
    <col min="2307" max="2560" width="9.33203125" style="41"/>
    <col min="2561" max="2561" width="78.44140625" style="41" customWidth="1"/>
    <col min="2562" max="2562" width="13.6640625" style="41" customWidth="1"/>
    <col min="2563" max="2816" width="9.33203125" style="41"/>
    <col min="2817" max="2817" width="78.44140625" style="41" customWidth="1"/>
    <col min="2818" max="2818" width="13.6640625" style="41" customWidth="1"/>
    <col min="2819" max="3072" width="9.33203125" style="41"/>
    <col min="3073" max="3073" width="78.44140625" style="41" customWidth="1"/>
    <col min="3074" max="3074" width="13.6640625" style="41" customWidth="1"/>
    <col min="3075" max="3328" width="9.33203125" style="41"/>
    <col min="3329" max="3329" width="78.44140625" style="41" customWidth="1"/>
    <col min="3330" max="3330" width="13.6640625" style="41" customWidth="1"/>
    <col min="3331" max="3584" width="9.33203125" style="41"/>
    <col min="3585" max="3585" width="78.44140625" style="41" customWidth="1"/>
    <col min="3586" max="3586" width="13.6640625" style="41" customWidth="1"/>
    <col min="3587" max="3840" width="9.33203125" style="41"/>
    <col min="3841" max="3841" width="78.44140625" style="41" customWidth="1"/>
    <col min="3842" max="3842" width="13.6640625" style="41" customWidth="1"/>
    <col min="3843" max="4096" width="9.33203125" style="41"/>
    <col min="4097" max="4097" width="78.44140625" style="41" customWidth="1"/>
    <col min="4098" max="4098" width="13.6640625" style="41" customWidth="1"/>
    <col min="4099" max="4352" width="9.33203125" style="41"/>
    <col min="4353" max="4353" width="78.44140625" style="41" customWidth="1"/>
    <col min="4354" max="4354" width="13.6640625" style="41" customWidth="1"/>
    <col min="4355" max="4608" width="9.33203125" style="41"/>
    <col min="4609" max="4609" width="78.44140625" style="41" customWidth="1"/>
    <col min="4610" max="4610" width="13.6640625" style="41" customWidth="1"/>
    <col min="4611" max="4864" width="9.33203125" style="41"/>
    <col min="4865" max="4865" width="78.44140625" style="41" customWidth="1"/>
    <col min="4866" max="4866" width="13.6640625" style="41" customWidth="1"/>
    <col min="4867" max="5120" width="9.33203125" style="41"/>
    <col min="5121" max="5121" width="78.44140625" style="41" customWidth="1"/>
    <col min="5122" max="5122" width="13.6640625" style="41" customWidth="1"/>
    <col min="5123" max="5376" width="9.33203125" style="41"/>
    <col min="5377" max="5377" width="78.44140625" style="41" customWidth="1"/>
    <col min="5378" max="5378" width="13.6640625" style="41" customWidth="1"/>
    <col min="5379" max="5632" width="9.33203125" style="41"/>
    <col min="5633" max="5633" width="78.44140625" style="41" customWidth="1"/>
    <col min="5634" max="5634" width="13.6640625" style="41" customWidth="1"/>
    <col min="5635" max="5888" width="9.33203125" style="41"/>
    <col min="5889" max="5889" width="78.44140625" style="41" customWidth="1"/>
    <col min="5890" max="5890" width="13.6640625" style="41" customWidth="1"/>
    <col min="5891" max="6144" width="9.33203125" style="41"/>
    <col min="6145" max="6145" width="78.44140625" style="41" customWidth="1"/>
    <col min="6146" max="6146" width="13.6640625" style="41" customWidth="1"/>
    <col min="6147" max="6400" width="9.33203125" style="41"/>
    <col min="6401" max="6401" width="78.44140625" style="41" customWidth="1"/>
    <col min="6402" max="6402" width="13.6640625" style="41" customWidth="1"/>
    <col min="6403" max="6656" width="9.33203125" style="41"/>
    <col min="6657" max="6657" width="78.44140625" style="41" customWidth="1"/>
    <col min="6658" max="6658" width="13.6640625" style="41" customWidth="1"/>
    <col min="6659" max="6912" width="9.33203125" style="41"/>
    <col min="6913" max="6913" width="78.44140625" style="41" customWidth="1"/>
    <col min="6914" max="6914" width="13.6640625" style="41" customWidth="1"/>
    <col min="6915" max="7168" width="9.33203125" style="41"/>
    <col min="7169" max="7169" width="78.44140625" style="41" customWidth="1"/>
    <col min="7170" max="7170" width="13.6640625" style="41" customWidth="1"/>
    <col min="7171" max="7424" width="9.33203125" style="41"/>
    <col min="7425" max="7425" width="78.44140625" style="41" customWidth="1"/>
    <col min="7426" max="7426" width="13.6640625" style="41" customWidth="1"/>
    <col min="7427" max="7680" width="9.33203125" style="41"/>
    <col min="7681" max="7681" width="78.44140625" style="41" customWidth="1"/>
    <col min="7682" max="7682" width="13.6640625" style="41" customWidth="1"/>
    <col min="7683" max="7936" width="9.33203125" style="41"/>
    <col min="7937" max="7937" width="78.44140625" style="41" customWidth="1"/>
    <col min="7938" max="7938" width="13.6640625" style="41" customWidth="1"/>
    <col min="7939" max="8192" width="9.33203125" style="41"/>
    <col min="8193" max="8193" width="78.44140625" style="41" customWidth="1"/>
    <col min="8194" max="8194" width="13.6640625" style="41" customWidth="1"/>
    <col min="8195" max="8448" width="9.33203125" style="41"/>
    <col min="8449" max="8449" width="78.44140625" style="41" customWidth="1"/>
    <col min="8450" max="8450" width="13.6640625" style="41" customWidth="1"/>
    <col min="8451" max="8704" width="9.33203125" style="41"/>
    <col min="8705" max="8705" width="78.44140625" style="41" customWidth="1"/>
    <col min="8706" max="8706" width="13.6640625" style="41" customWidth="1"/>
    <col min="8707" max="8960" width="9.33203125" style="41"/>
    <col min="8961" max="8961" width="78.44140625" style="41" customWidth="1"/>
    <col min="8962" max="8962" width="13.6640625" style="41" customWidth="1"/>
    <col min="8963" max="9216" width="9.33203125" style="41"/>
    <col min="9217" max="9217" width="78.44140625" style="41" customWidth="1"/>
    <col min="9218" max="9218" width="13.6640625" style="41" customWidth="1"/>
    <col min="9219" max="9472" width="9.33203125" style="41"/>
    <col min="9473" max="9473" width="78.44140625" style="41" customWidth="1"/>
    <col min="9474" max="9474" width="13.6640625" style="41" customWidth="1"/>
    <col min="9475" max="9728" width="9.33203125" style="41"/>
    <col min="9729" max="9729" width="78.44140625" style="41" customWidth="1"/>
    <col min="9730" max="9730" width="13.6640625" style="41" customWidth="1"/>
    <col min="9731" max="9984" width="9.33203125" style="41"/>
    <col min="9985" max="9985" width="78.44140625" style="41" customWidth="1"/>
    <col min="9986" max="9986" width="13.6640625" style="41" customWidth="1"/>
    <col min="9987" max="10240" width="9.33203125" style="41"/>
    <col min="10241" max="10241" width="78.44140625" style="41" customWidth="1"/>
    <col min="10242" max="10242" width="13.6640625" style="41" customWidth="1"/>
    <col min="10243" max="10496" width="9.33203125" style="41"/>
    <col min="10497" max="10497" width="78.44140625" style="41" customWidth="1"/>
    <col min="10498" max="10498" width="13.6640625" style="41" customWidth="1"/>
    <col min="10499" max="10752" width="9.33203125" style="41"/>
    <col min="10753" max="10753" width="78.44140625" style="41" customWidth="1"/>
    <col min="10754" max="10754" width="13.6640625" style="41" customWidth="1"/>
    <col min="10755" max="11008" width="9.33203125" style="41"/>
    <col min="11009" max="11009" width="78.44140625" style="41" customWidth="1"/>
    <col min="11010" max="11010" width="13.6640625" style="41" customWidth="1"/>
    <col min="11011" max="11264" width="9.33203125" style="41"/>
    <col min="11265" max="11265" width="78.44140625" style="41" customWidth="1"/>
    <col min="11266" max="11266" width="13.6640625" style="41" customWidth="1"/>
    <col min="11267" max="11520" width="9.33203125" style="41"/>
    <col min="11521" max="11521" width="78.44140625" style="41" customWidth="1"/>
    <col min="11522" max="11522" width="13.6640625" style="41" customWidth="1"/>
    <col min="11523" max="11776" width="9.33203125" style="41"/>
    <col min="11777" max="11777" width="78.44140625" style="41" customWidth="1"/>
    <col min="11778" max="11778" width="13.6640625" style="41" customWidth="1"/>
    <col min="11779" max="12032" width="9.33203125" style="41"/>
    <col min="12033" max="12033" width="78.44140625" style="41" customWidth="1"/>
    <col min="12034" max="12034" width="13.6640625" style="41" customWidth="1"/>
    <col min="12035" max="12288" width="9.33203125" style="41"/>
    <col min="12289" max="12289" width="78.44140625" style="41" customWidth="1"/>
    <col min="12290" max="12290" width="13.6640625" style="41" customWidth="1"/>
    <col min="12291" max="12544" width="9.33203125" style="41"/>
    <col min="12545" max="12545" width="78.44140625" style="41" customWidth="1"/>
    <col min="12546" max="12546" width="13.6640625" style="41" customWidth="1"/>
    <col min="12547" max="12800" width="9.33203125" style="41"/>
    <col min="12801" max="12801" width="78.44140625" style="41" customWidth="1"/>
    <col min="12802" max="12802" width="13.6640625" style="41" customWidth="1"/>
    <col min="12803" max="13056" width="9.33203125" style="41"/>
    <col min="13057" max="13057" width="78.44140625" style="41" customWidth="1"/>
    <col min="13058" max="13058" width="13.6640625" style="41" customWidth="1"/>
    <col min="13059" max="13312" width="9.33203125" style="41"/>
    <col min="13313" max="13313" width="78.44140625" style="41" customWidth="1"/>
    <col min="13314" max="13314" width="13.6640625" style="41" customWidth="1"/>
    <col min="13315" max="13568" width="9.33203125" style="41"/>
    <col min="13569" max="13569" width="78.44140625" style="41" customWidth="1"/>
    <col min="13570" max="13570" width="13.6640625" style="41" customWidth="1"/>
    <col min="13571" max="13824" width="9.33203125" style="41"/>
    <col min="13825" max="13825" width="78.44140625" style="41" customWidth="1"/>
    <col min="13826" max="13826" width="13.6640625" style="41" customWidth="1"/>
    <col min="13827" max="14080" width="9.33203125" style="41"/>
    <col min="14081" max="14081" width="78.44140625" style="41" customWidth="1"/>
    <col min="14082" max="14082" width="13.6640625" style="41" customWidth="1"/>
    <col min="14083" max="14336" width="9.33203125" style="41"/>
    <col min="14337" max="14337" width="78.44140625" style="41" customWidth="1"/>
    <col min="14338" max="14338" width="13.6640625" style="41" customWidth="1"/>
    <col min="14339" max="14592" width="9.33203125" style="41"/>
    <col min="14593" max="14593" width="78.44140625" style="41" customWidth="1"/>
    <col min="14594" max="14594" width="13.6640625" style="41" customWidth="1"/>
    <col min="14595" max="14848" width="9.33203125" style="41"/>
    <col min="14849" max="14849" width="78.44140625" style="41" customWidth="1"/>
    <col min="14850" max="14850" width="13.6640625" style="41" customWidth="1"/>
    <col min="14851" max="15104" width="9.33203125" style="41"/>
    <col min="15105" max="15105" width="78.44140625" style="41" customWidth="1"/>
    <col min="15106" max="15106" width="13.6640625" style="41" customWidth="1"/>
    <col min="15107" max="15360" width="9.33203125" style="41"/>
    <col min="15361" max="15361" width="78.44140625" style="41" customWidth="1"/>
    <col min="15362" max="15362" width="13.6640625" style="41" customWidth="1"/>
    <col min="15363" max="15616" width="9.33203125" style="41"/>
    <col min="15617" max="15617" width="78.44140625" style="41" customWidth="1"/>
    <col min="15618" max="15618" width="13.6640625" style="41" customWidth="1"/>
    <col min="15619" max="15872" width="9.33203125" style="41"/>
    <col min="15873" max="15873" width="78.44140625" style="41" customWidth="1"/>
    <col min="15874" max="15874" width="13.6640625" style="41" customWidth="1"/>
    <col min="15875" max="16128" width="9.33203125" style="41"/>
    <col min="16129" max="16129" width="78.44140625" style="41" customWidth="1"/>
    <col min="16130" max="16130" width="13.6640625" style="41" customWidth="1"/>
    <col min="16131" max="16384" width="9.3320312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160</v>
      </c>
      <c r="B4" s="1064"/>
    </row>
    <row r="5" spans="1:2" ht="12.75" customHeight="1" x14ac:dyDescent="0.55000000000000004">
      <c r="A5" s="191"/>
      <c r="B5" s="854"/>
    </row>
    <row r="6" spans="1:2" x14ac:dyDescent="0.55000000000000004">
      <c r="A6" s="1065" t="s">
        <v>44</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x14ac:dyDescent="0.55000000000000004">
      <c r="A10" s="196"/>
      <c r="B10" s="197"/>
    </row>
    <row r="11" spans="1:2" x14ac:dyDescent="0.55000000000000004">
      <c r="A11" s="1057" t="s">
        <v>161</v>
      </c>
      <c r="B11" s="1058"/>
    </row>
    <row r="12" spans="1:2" x14ac:dyDescent="0.55000000000000004">
      <c r="A12" s="181" t="s">
        <v>162</v>
      </c>
      <c r="B12" s="806"/>
    </row>
    <row r="13" spans="1:2" x14ac:dyDescent="0.55000000000000004">
      <c r="A13" s="181" t="s">
        <v>163</v>
      </c>
      <c r="B13" s="806"/>
    </row>
    <row r="14" spans="1:2" x14ac:dyDescent="0.55000000000000004">
      <c r="A14" s="181" t="s">
        <v>2</v>
      </c>
      <c r="B14" s="806"/>
    </row>
    <row r="15" spans="1:2" x14ac:dyDescent="0.55000000000000004">
      <c r="A15" s="181"/>
      <c r="B15" s="806"/>
    </row>
    <row r="16" spans="1:2" ht="12.75" customHeight="1" thickBot="1" x14ac:dyDescent="0.6">
      <c r="A16" s="198"/>
      <c r="B16" s="199"/>
    </row>
    <row r="17" spans="1:4" x14ac:dyDescent="0.55000000000000004">
      <c r="A17" s="855" t="s">
        <v>16</v>
      </c>
      <c r="B17" s="856" t="s">
        <v>2</v>
      </c>
    </row>
    <row r="18" spans="1:4" x14ac:dyDescent="0.55000000000000004">
      <c r="A18" s="857" t="s">
        <v>3</v>
      </c>
      <c r="B18" s="856" t="s">
        <v>2</v>
      </c>
    </row>
    <row r="19" spans="1:4" x14ac:dyDescent="0.55000000000000004">
      <c r="A19" s="857"/>
      <c r="B19" s="856"/>
    </row>
    <row r="20" spans="1:4" x14ac:dyDescent="0.55000000000000004">
      <c r="A20" s="857" t="s">
        <v>5</v>
      </c>
      <c r="B20" s="856"/>
    </row>
    <row r="21" spans="1:4" ht="15.6" thickBot="1" x14ac:dyDescent="0.6">
      <c r="A21" s="200" t="s">
        <v>26</v>
      </c>
      <c r="B21" s="201"/>
    </row>
    <row r="22" spans="1:4" ht="15.6" thickTop="1" x14ac:dyDescent="0.55000000000000004">
      <c r="A22" s="857" t="s">
        <v>6</v>
      </c>
      <c r="B22" s="858"/>
      <c r="D22" s="44"/>
    </row>
    <row r="23" spans="1:4" s="52" customFormat="1" thickBot="1" x14ac:dyDescent="0.55000000000000004">
      <c r="A23" s="122" t="s">
        <v>7</v>
      </c>
      <c r="B23" s="124">
        <f>SUM(B17:B21)-(B22)</f>
        <v>0</v>
      </c>
    </row>
    <row r="24" spans="1:4" ht="12.75" customHeight="1" x14ac:dyDescent="0.55000000000000004">
      <c r="A24" s="191"/>
      <c r="B24" s="192"/>
    </row>
    <row r="25" spans="1:4" x14ac:dyDescent="0.55000000000000004">
      <c r="A25" s="855" t="s">
        <v>17</v>
      </c>
      <c r="B25" s="856"/>
    </row>
    <row r="26" spans="1:4" x14ac:dyDescent="0.55000000000000004">
      <c r="A26" s="857" t="s">
        <v>112</v>
      </c>
      <c r="B26" s="856"/>
    </row>
    <row r="27" spans="1:4" ht="16.5" customHeight="1" x14ac:dyDescent="0.55000000000000004">
      <c r="A27" s="857" t="s">
        <v>22</v>
      </c>
      <c r="B27" s="856"/>
    </row>
    <row r="28" spans="1:4" x14ac:dyDescent="0.55000000000000004">
      <c r="A28" s="857" t="s">
        <v>20</v>
      </c>
      <c r="B28" s="856"/>
    </row>
    <row r="29" spans="1:4" x14ac:dyDescent="0.55000000000000004">
      <c r="A29" s="857" t="s">
        <v>8</v>
      </c>
      <c r="B29" s="856"/>
    </row>
    <row r="30" spans="1:4" x14ac:dyDescent="0.55000000000000004">
      <c r="A30" s="857" t="s">
        <v>113</v>
      </c>
      <c r="B30" s="856"/>
    </row>
    <row r="31" spans="1:4" x14ac:dyDescent="0.55000000000000004">
      <c r="A31" s="857" t="s">
        <v>9</v>
      </c>
      <c r="B31" s="856"/>
    </row>
    <row r="32" spans="1:4" ht="15.6" thickBot="1" x14ac:dyDescent="0.6">
      <c r="A32" s="200" t="s">
        <v>10</v>
      </c>
      <c r="B32" s="146"/>
    </row>
    <row r="33" spans="1:2" s="52" customFormat="1" ht="15.6" thickTop="1" thickBot="1" x14ac:dyDescent="0.55000000000000004">
      <c r="A33" s="202" t="s">
        <v>11</v>
      </c>
      <c r="B33" s="123">
        <f>SUM(B26:B32)</f>
        <v>0</v>
      </c>
    </row>
    <row r="34" spans="1:2" ht="12.75" customHeight="1" x14ac:dyDescent="0.55000000000000004">
      <c r="A34" s="191"/>
      <c r="B34" s="192"/>
    </row>
    <row r="35" spans="1:2" x14ac:dyDescent="0.55000000000000004">
      <c r="A35" s="855" t="s">
        <v>18</v>
      </c>
      <c r="B35" s="856" t="s">
        <v>4</v>
      </c>
    </row>
    <row r="36" spans="1:2" x14ac:dyDescent="0.55000000000000004">
      <c r="A36" s="857" t="s">
        <v>12</v>
      </c>
      <c r="B36" s="856"/>
    </row>
    <row r="37" spans="1:2" x14ac:dyDescent="0.55000000000000004">
      <c r="A37" s="857" t="s">
        <v>13</v>
      </c>
      <c r="B37" s="856"/>
    </row>
    <row r="38" spans="1:2" x14ac:dyDescent="0.55000000000000004">
      <c r="A38" s="857" t="s">
        <v>14</v>
      </c>
      <c r="B38" s="856"/>
    </row>
    <row r="39" spans="1:2" ht="15.6" thickBot="1" x14ac:dyDescent="0.6">
      <c r="A39" s="200" t="s">
        <v>15</v>
      </c>
      <c r="B39" s="146"/>
    </row>
    <row r="40" spans="1:2" s="52" customFormat="1" ht="15.6" thickTop="1" thickBot="1" x14ac:dyDescent="0.55000000000000004">
      <c r="A40" s="202" t="s">
        <v>7</v>
      </c>
      <c r="B40" s="123">
        <f>SUM(B35:B39)</f>
        <v>0</v>
      </c>
    </row>
    <row r="41" spans="1:2" ht="12.75" customHeight="1" x14ac:dyDescent="0.55000000000000004">
      <c r="A41" s="191"/>
      <c r="B41" s="192"/>
    </row>
    <row r="42" spans="1:2" ht="15" customHeight="1" x14ac:dyDescent="0.55000000000000004">
      <c r="A42" s="855" t="s">
        <v>19</v>
      </c>
      <c r="B42" s="856"/>
    </row>
    <row r="43" spans="1:2" x14ac:dyDescent="0.55000000000000004">
      <c r="A43" s="859" t="s">
        <v>104</v>
      </c>
      <c r="B43" s="121"/>
    </row>
    <row r="44" spans="1:2" x14ac:dyDescent="0.55000000000000004">
      <c r="A44" s="859" t="s">
        <v>111</v>
      </c>
      <c r="B44" s="121" t="s">
        <v>2</v>
      </c>
    </row>
    <row r="45" spans="1:2" x14ac:dyDescent="0.55000000000000004">
      <c r="A45" s="860" t="s">
        <v>119</v>
      </c>
      <c r="B45" s="121"/>
    </row>
    <row r="46" spans="1:2" x14ac:dyDescent="0.55000000000000004">
      <c r="A46" s="860" t="s">
        <v>139</v>
      </c>
      <c r="B46" s="121"/>
    </row>
    <row r="47" spans="1:2" x14ac:dyDescent="0.55000000000000004">
      <c r="A47" s="860" t="s">
        <v>168</v>
      </c>
      <c r="B47" s="121"/>
    </row>
    <row r="48" spans="1:2" ht="15.6" thickBot="1" x14ac:dyDescent="0.6">
      <c r="A48" s="861" t="s">
        <v>184</v>
      </c>
      <c r="B48" s="121"/>
    </row>
    <row r="49" spans="1:2" ht="15.9" thickTop="1" thickBot="1" x14ac:dyDescent="0.6">
      <c r="A49" s="861" t="s">
        <v>233</v>
      </c>
      <c r="B49" s="121">
        <v>100000</v>
      </c>
    </row>
    <row r="50" spans="1:2" ht="15.9" thickTop="1" thickBot="1" x14ac:dyDescent="0.6">
      <c r="A50" s="122" t="s">
        <v>11</v>
      </c>
      <c r="B50" s="124">
        <f>SUM(B43:B47)</f>
        <v>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scale="9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zoomScale="85" zoomScaleNormal="85" workbookViewId="0">
      <selection sqref="A1:B50"/>
    </sheetView>
  </sheetViews>
  <sheetFormatPr defaultColWidth="9.33203125" defaultRowHeight="15.3" x14ac:dyDescent="0.55000000000000004"/>
  <cols>
    <col min="1" max="1" width="78.44140625" style="41" customWidth="1"/>
    <col min="2" max="2" width="13.6640625" style="64" customWidth="1"/>
    <col min="3" max="256" width="9.33203125" style="41"/>
    <col min="257" max="257" width="78.44140625" style="41" customWidth="1"/>
    <col min="258" max="258" width="13.6640625" style="41" customWidth="1"/>
    <col min="259" max="512" width="9.33203125" style="41"/>
    <col min="513" max="513" width="78.44140625" style="41" customWidth="1"/>
    <col min="514" max="514" width="13.6640625" style="41" customWidth="1"/>
    <col min="515" max="768" width="9.33203125" style="41"/>
    <col min="769" max="769" width="78.44140625" style="41" customWidth="1"/>
    <col min="770" max="770" width="13.6640625" style="41" customWidth="1"/>
    <col min="771" max="1024" width="9.33203125" style="41"/>
    <col min="1025" max="1025" width="78.44140625" style="41" customWidth="1"/>
    <col min="1026" max="1026" width="13.6640625" style="41" customWidth="1"/>
    <col min="1027" max="1280" width="9.33203125" style="41"/>
    <col min="1281" max="1281" width="78.44140625" style="41" customWidth="1"/>
    <col min="1282" max="1282" width="13.6640625" style="41" customWidth="1"/>
    <col min="1283" max="1536" width="9.33203125" style="41"/>
    <col min="1537" max="1537" width="78.44140625" style="41" customWidth="1"/>
    <col min="1538" max="1538" width="13.6640625" style="41" customWidth="1"/>
    <col min="1539" max="1792" width="9.33203125" style="41"/>
    <col min="1793" max="1793" width="78.44140625" style="41" customWidth="1"/>
    <col min="1794" max="1794" width="13.6640625" style="41" customWidth="1"/>
    <col min="1795" max="2048" width="9.33203125" style="41"/>
    <col min="2049" max="2049" width="78.44140625" style="41" customWidth="1"/>
    <col min="2050" max="2050" width="13.6640625" style="41" customWidth="1"/>
    <col min="2051" max="2304" width="9.33203125" style="41"/>
    <col min="2305" max="2305" width="78.44140625" style="41" customWidth="1"/>
    <col min="2306" max="2306" width="13.6640625" style="41" customWidth="1"/>
    <col min="2307" max="2560" width="9.33203125" style="41"/>
    <col min="2561" max="2561" width="78.44140625" style="41" customWidth="1"/>
    <col min="2562" max="2562" width="13.6640625" style="41" customWidth="1"/>
    <col min="2563" max="2816" width="9.33203125" style="41"/>
    <col min="2817" max="2817" width="78.44140625" style="41" customWidth="1"/>
    <col min="2818" max="2818" width="13.6640625" style="41" customWidth="1"/>
    <col min="2819" max="3072" width="9.33203125" style="41"/>
    <col min="3073" max="3073" width="78.44140625" style="41" customWidth="1"/>
    <col min="3074" max="3074" width="13.6640625" style="41" customWidth="1"/>
    <col min="3075" max="3328" width="9.33203125" style="41"/>
    <col min="3329" max="3329" width="78.44140625" style="41" customWidth="1"/>
    <col min="3330" max="3330" width="13.6640625" style="41" customWidth="1"/>
    <col min="3331" max="3584" width="9.33203125" style="41"/>
    <col min="3585" max="3585" width="78.44140625" style="41" customWidth="1"/>
    <col min="3586" max="3586" width="13.6640625" style="41" customWidth="1"/>
    <col min="3587" max="3840" width="9.33203125" style="41"/>
    <col min="3841" max="3841" width="78.44140625" style="41" customWidth="1"/>
    <col min="3842" max="3842" width="13.6640625" style="41" customWidth="1"/>
    <col min="3843" max="4096" width="9.33203125" style="41"/>
    <col min="4097" max="4097" width="78.44140625" style="41" customWidth="1"/>
    <col min="4098" max="4098" width="13.6640625" style="41" customWidth="1"/>
    <col min="4099" max="4352" width="9.33203125" style="41"/>
    <col min="4353" max="4353" width="78.44140625" style="41" customWidth="1"/>
    <col min="4354" max="4354" width="13.6640625" style="41" customWidth="1"/>
    <col min="4355" max="4608" width="9.33203125" style="41"/>
    <col min="4609" max="4609" width="78.44140625" style="41" customWidth="1"/>
    <col min="4610" max="4610" width="13.6640625" style="41" customWidth="1"/>
    <col min="4611" max="4864" width="9.33203125" style="41"/>
    <col min="4865" max="4865" width="78.44140625" style="41" customWidth="1"/>
    <col min="4866" max="4866" width="13.6640625" style="41" customWidth="1"/>
    <col min="4867" max="5120" width="9.33203125" style="41"/>
    <col min="5121" max="5121" width="78.44140625" style="41" customWidth="1"/>
    <col min="5122" max="5122" width="13.6640625" style="41" customWidth="1"/>
    <col min="5123" max="5376" width="9.33203125" style="41"/>
    <col min="5377" max="5377" width="78.44140625" style="41" customWidth="1"/>
    <col min="5378" max="5378" width="13.6640625" style="41" customWidth="1"/>
    <col min="5379" max="5632" width="9.33203125" style="41"/>
    <col min="5633" max="5633" width="78.44140625" style="41" customWidth="1"/>
    <col min="5634" max="5634" width="13.6640625" style="41" customWidth="1"/>
    <col min="5635" max="5888" width="9.33203125" style="41"/>
    <col min="5889" max="5889" width="78.44140625" style="41" customWidth="1"/>
    <col min="5890" max="5890" width="13.6640625" style="41" customWidth="1"/>
    <col min="5891" max="6144" width="9.33203125" style="41"/>
    <col min="6145" max="6145" width="78.44140625" style="41" customWidth="1"/>
    <col min="6146" max="6146" width="13.6640625" style="41" customWidth="1"/>
    <col min="6147" max="6400" width="9.33203125" style="41"/>
    <col min="6401" max="6401" width="78.44140625" style="41" customWidth="1"/>
    <col min="6402" max="6402" width="13.6640625" style="41" customWidth="1"/>
    <col min="6403" max="6656" width="9.33203125" style="41"/>
    <col min="6657" max="6657" width="78.44140625" style="41" customWidth="1"/>
    <col min="6658" max="6658" width="13.6640625" style="41" customWidth="1"/>
    <col min="6659" max="6912" width="9.33203125" style="41"/>
    <col min="6913" max="6913" width="78.44140625" style="41" customWidth="1"/>
    <col min="6914" max="6914" width="13.6640625" style="41" customWidth="1"/>
    <col min="6915" max="7168" width="9.33203125" style="41"/>
    <col min="7169" max="7169" width="78.44140625" style="41" customWidth="1"/>
    <col min="7170" max="7170" width="13.6640625" style="41" customWidth="1"/>
    <col min="7171" max="7424" width="9.33203125" style="41"/>
    <col min="7425" max="7425" width="78.44140625" style="41" customWidth="1"/>
    <col min="7426" max="7426" width="13.6640625" style="41" customWidth="1"/>
    <col min="7427" max="7680" width="9.33203125" style="41"/>
    <col min="7681" max="7681" width="78.44140625" style="41" customWidth="1"/>
    <col min="7682" max="7682" width="13.6640625" style="41" customWidth="1"/>
    <col min="7683" max="7936" width="9.33203125" style="41"/>
    <col min="7937" max="7937" width="78.44140625" style="41" customWidth="1"/>
    <col min="7938" max="7938" width="13.6640625" style="41" customWidth="1"/>
    <col min="7939" max="8192" width="9.33203125" style="41"/>
    <col min="8193" max="8193" width="78.44140625" style="41" customWidth="1"/>
    <col min="8194" max="8194" width="13.6640625" style="41" customWidth="1"/>
    <col min="8195" max="8448" width="9.33203125" style="41"/>
    <col min="8449" max="8449" width="78.44140625" style="41" customWidth="1"/>
    <col min="8450" max="8450" width="13.6640625" style="41" customWidth="1"/>
    <col min="8451" max="8704" width="9.33203125" style="41"/>
    <col min="8705" max="8705" width="78.44140625" style="41" customWidth="1"/>
    <col min="8706" max="8706" width="13.6640625" style="41" customWidth="1"/>
    <col min="8707" max="8960" width="9.33203125" style="41"/>
    <col min="8961" max="8961" width="78.44140625" style="41" customWidth="1"/>
    <col min="8962" max="8962" width="13.6640625" style="41" customWidth="1"/>
    <col min="8963" max="9216" width="9.33203125" style="41"/>
    <col min="9217" max="9217" width="78.44140625" style="41" customWidth="1"/>
    <col min="9218" max="9218" width="13.6640625" style="41" customWidth="1"/>
    <col min="9219" max="9472" width="9.33203125" style="41"/>
    <col min="9473" max="9473" width="78.44140625" style="41" customWidth="1"/>
    <col min="9474" max="9474" width="13.6640625" style="41" customWidth="1"/>
    <col min="9475" max="9728" width="9.33203125" style="41"/>
    <col min="9729" max="9729" width="78.44140625" style="41" customWidth="1"/>
    <col min="9730" max="9730" width="13.6640625" style="41" customWidth="1"/>
    <col min="9731" max="9984" width="9.33203125" style="41"/>
    <col min="9985" max="9985" width="78.44140625" style="41" customWidth="1"/>
    <col min="9986" max="9986" width="13.6640625" style="41" customWidth="1"/>
    <col min="9987" max="10240" width="9.33203125" style="41"/>
    <col min="10241" max="10241" width="78.44140625" style="41" customWidth="1"/>
    <col min="10242" max="10242" width="13.6640625" style="41" customWidth="1"/>
    <col min="10243" max="10496" width="9.33203125" style="41"/>
    <col min="10497" max="10497" width="78.44140625" style="41" customWidth="1"/>
    <col min="10498" max="10498" width="13.6640625" style="41" customWidth="1"/>
    <col min="10499" max="10752" width="9.33203125" style="41"/>
    <col min="10753" max="10753" width="78.44140625" style="41" customWidth="1"/>
    <col min="10754" max="10754" width="13.6640625" style="41" customWidth="1"/>
    <col min="10755" max="11008" width="9.33203125" style="41"/>
    <col min="11009" max="11009" width="78.44140625" style="41" customWidth="1"/>
    <col min="11010" max="11010" width="13.6640625" style="41" customWidth="1"/>
    <col min="11011" max="11264" width="9.33203125" style="41"/>
    <col min="11265" max="11265" width="78.44140625" style="41" customWidth="1"/>
    <col min="11266" max="11266" width="13.6640625" style="41" customWidth="1"/>
    <col min="11267" max="11520" width="9.33203125" style="41"/>
    <col min="11521" max="11521" width="78.44140625" style="41" customWidth="1"/>
    <col min="11522" max="11522" width="13.6640625" style="41" customWidth="1"/>
    <col min="11523" max="11776" width="9.33203125" style="41"/>
    <col min="11777" max="11777" width="78.44140625" style="41" customWidth="1"/>
    <col min="11778" max="11778" width="13.6640625" style="41" customWidth="1"/>
    <col min="11779" max="12032" width="9.33203125" style="41"/>
    <col min="12033" max="12033" width="78.44140625" style="41" customWidth="1"/>
    <col min="12034" max="12034" width="13.6640625" style="41" customWidth="1"/>
    <col min="12035" max="12288" width="9.33203125" style="41"/>
    <col min="12289" max="12289" width="78.44140625" style="41" customWidth="1"/>
    <col min="12290" max="12290" width="13.6640625" style="41" customWidth="1"/>
    <col min="12291" max="12544" width="9.33203125" style="41"/>
    <col min="12545" max="12545" width="78.44140625" style="41" customWidth="1"/>
    <col min="12546" max="12546" width="13.6640625" style="41" customWidth="1"/>
    <col min="12547" max="12800" width="9.33203125" style="41"/>
    <col min="12801" max="12801" width="78.44140625" style="41" customWidth="1"/>
    <col min="12802" max="12802" width="13.6640625" style="41" customWidth="1"/>
    <col min="12803" max="13056" width="9.33203125" style="41"/>
    <col min="13057" max="13057" width="78.44140625" style="41" customWidth="1"/>
    <col min="13058" max="13058" width="13.6640625" style="41" customWidth="1"/>
    <col min="13059" max="13312" width="9.33203125" style="41"/>
    <col min="13313" max="13313" width="78.44140625" style="41" customWidth="1"/>
    <col min="13314" max="13314" width="13.6640625" style="41" customWidth="1"/>
    <col min="13315" max="13568" width="9.33203125" style="41"/>
    <col min="13569" max="13569" width="78.44140625" style="41" customWidth="1"/>
    <col min="13570" max="13570" width="13.6640625" style="41" customWidth="1"/>
    <col min="13571" max="13824" width="9.33203125" style="41"/>
    <col min="13825" max="13825" width="78.44140625" style="41" customWidth="1"/>
    <col min="13826" max="13826" width="13.6640625" style="41" customWidth="1"/>
    <col min="13827" max="14080" width="9.33203125" style="41"/>
    <col min="14081" max="14081" width="78.44140625" style="41" customWidth="1"/>
    <col min="14082" max="14082" width="13.6640625" style="41" customWidth="1"/>
    <col min="14083" max="14336" width="9.33203125" style="41"/>
    <col min="14337" max="14337" width="78.44140625" style="41" customWidth="1"/>
    <col min="14338" max="14338" width="13.6640625" style="41" customWidth="1"/>
    <col min="14339" max="14592" width="9.33203125" style="41"/>
    <col min="14593" max="14593" width="78.44140625" style="41" customWidth="1"/>
    <col min="14594" max="14594" width="13.6640625" style="41" customWidth="1"/>
    <col min="14595" max="14848" width="9.33203125" style="41"/>
    <col min="14849" max="14849" width="78.44140625" style="41" customWidth="1"/>
    <col min="14850" max="14850" width="13.6640625" style="41" customWidth="1"/>
    <col min="14851" max="15104" width="9.33203125" style="41"/>
    <col min="15105" max="15105" width="78.44140625" style="41" customWidth="1"/>
    <col min="15106" max="15106" width="13.6640625" style="41" customWidth="1"/>
    <col min="15107" max="15360" width="9.33203125" style="41"/>
    <col min="15361" max="15361" width="78.44140625" style="41" customWidth="1"/>
    <col min="15362" max="15362" width="13.6640625" style="41" customWidth="1"/>
    <col min="15363" max="15616" width="9.33203125" style="41"/>
    <col min="15617" max="15617" width="78.44140625" style="41" customWidth="1"/>
    <col min="15618" max="15618" width="13.6640625" style="41" customWidth="1"/>
    <col min="15619" max="15872" width="9.33203125" style="41"/>
    <col min="15873" max="15873" width="78.44140625" style="41" customWidth="1"/>
    <col min="15874" max="15874" width="13.6640625" style="41" customWidth="1"/>
    <col min="15875" max="16128" width="9.33203125" style="41"/>
    <col min="16129" max="16129" width="78.44140625" style="41" customWidth="1"/>
    <col min="16130" max="16130" width="13.6640625" style="41" customWidth="1"/>
    <col min="16131" max="16384" width="9.3320312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153</v>
      </c>
      <c r="B4" s="1064"/>
    </row>
    <row r="5" spans="1:2" ht="12.75" customHeight="1" x14ac:dyDescent="0.55000000000000004">
      <c r="A5" s="191"/>
      <c r="B5" s="854"/>
    </row>
    <row r="6" spans="1:2" x14ac:dyDescent="0.55000000000000004">
      <c r="A6" s="1065" t="s">
        <v>152</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x14ac:dyDescent="0.55000000000000004">
      <c r="A10" s="196"/>
      <c r="B10" s="197"/>
    </row>
    <row r="11" spans="1:2" x14ac:dyDescent="0.55000000000000004">
      <c r="A11" s="1057" t="s">
        <v>154</v>
      </c>
      <c r="B11" s="1058"/>
    </row>
    <row r="12" spans="1:2" x14ac:dyDescent="0.55000000000000004">
      <c r="A12" s="181" t="s">
        <v>155</v>
      </c>
      <c r="B12" s="806"/>
    </row>
    <row r="13" spans="1:2" x14ac:dyDescent="0.55000000000000004">
      <c r="A13" s="181"/>
      <c r="B13" s="806"/>
    </row>
    <row r="14" spans="1:2" x14ac:dyDescent="0.55000000000000004">
      <c r="A14" s="181" t="s">
        <v>2</v>
      </c>
      <c r="B14" s="806"/>
    </row>
    <row r="15" spans="1:2" x14ac:dyDescent="0.55000000000000004">
      <c r="A15" s="181" t="s">
        <v>2</v>
      </c>
      <c r="B15" s="806"/>
    </row>
    <row r="16" spans="1:2" ht="12.75" customHeight="1" thickBot="1" x14ac:dyDescent="0.6">
      <c r="A16" s="198"/>
      <c r="B16" s="199"/>
    </row>
    <row r="17" spans="1:4" x14ac:dyDescent="0.55000000000000004">
      <c r="A17" s="855" t="s">
        <v>16</v>
      </c>
      <c r="B17" s="856" t="s">
        <v>2</v>
      </c>
    </row>
    <row r="18" spans="1:4" x14ac:dyDescent="0.55000000000000004">
      <c r="A18" s="857" t="s">
        <v>3</v>
      </c>
      <c r="B18" s="856" t="s">
        <v>2</v>
      </c>
    </row>
    <row r="19" spans="1:4" x14ac:dyDescent="0.55000000000000004">
      <c r="A19" s="857"/>
      <c r="B19" s="856"/>
    </row>
    <row r="20" spans="1:4" x14ac:dyDescent="0.55000000000000004">
      <c r="A20" s="857" t="s">
        <v>5</v>
      </c>
      <c r="B20" s="856"/>
    </row>
    <row r="21" spans="1:4" ht="15.6" thickBot="1" x14ac:dyDescent="0.6">
      <c r="A21" s="200" t="s">
        <v>26</v>
      </c>
      <c r="B21" s="201"/>
    </row>
    <row r="22" spans="1:4" ht="15.6" thickTop="1" x14ac:dyDescent="0.55000000000000004">
      <c r="A22" s="857" t="s">
        <v>6</v>
      </c>
      <c r="B22" s="858"/>
      <c r="D22" s="44"/>
    </row>
    <row r="23" spans="1:4" s="52" customFormat="1" thickBot="1" x14ac:dyDescent="0.55000000000000004">
      <c r="A23" s="122" t="s">
        <v>7</v>
      </c>
      <c r="B23" s="124">
        <f>SUM(B17:B21)-(B22)</f>
        <v>0</v>
      </c>
    </row>
    <row r="24" spans="1:4" ht="12.75" customHeight="1" x14ac:dyDescent="0.55000000000000004">
      <c r="A24" s="191"/>
      <c r="B24" s="192"/>
    </row>
    <row r="25" spans="1:4" x14ac:dyDescent="0.55000000000000004">
      <c r="A25" s="855" t="s">
        <v>17</v>
      </c>
      <c r="B25" s="856"/>
    </row>
    <row r="26" spans="1:4" x14ac:dyDescent="0.55000000000000004">
      <c r="A26" s="857" t="s">
        <v>112</v>
      </c>
      <c r="B26" s="856"/>
    </row>
    <row r="27" spans="1:4" ht="16.5" customHeight="1" x14ac:dyDescent="0.55000000000000004">
      <c r="A27" s="857" t="s">
        <v>22</v>
      </c>
      <c r="B27" s="856"/>
    </row>
    <row r="28" spans="1:4" x14ac:dyDescent="0.55000000000000004">
      <c r="A28" s="857" t="s">
        <v>20</v>
      </c>
      <c r="B28" s="856"/>
    </row>
    <row r="29" spans="1:4" x14ac:dyDescent="0.55000000000000004">
      <c r="A29" s="857" t="s">
        <v>8</v>
      </c>
      <c r="B29" s="856"/>
    </row>
    <row r="30" spans="1:4" x14ac:dyDescent="0.55000000000000004">
      <c r="A30" s="857" t="s">
        <v>113</v>
      </c>
      <c r="B30" s="856">
        <v>100000</v>
      </c>
    </row>
    <row r="31" spans="1:4" x14ac:dyDescent="0.55000000000000004">
      <c r="A31" s="857" t="s">
        <v>9</v>
      </c>
      <c r="B31" s="856"/>
    </row>
    <row r="32" spans="1:4" ht="15.6" thickBot="1" x14ac:dyDescent="0.6">
      <c r="A32" s="200" t="s">
        <v>10</v>
      </c>
      <c r="B32" s="146"/>
    </row>
    <row r="33" spans="1:2" s="52" customFormat="1" ht="15.6" thickTop="1" thickBot="1" x14ac:dyDescent="0.55000000000000004">
      <c r="A33" s="202" t="s">
        <v>11</v>
      </c>
      <c r="B33" s="123">
        <f>SUM(B26:B32)</f>
        <v>100000</v>
      </c>
    </row>
    <row r="34" spans="1:2" ht="12.75" customHeight="1" x14ac:dyDescent="0.55000000000000004">
      <c r="A34" s="191"/>
      <c r="B34" s="192"/>
    </row>
    <row r="35" spans="1:2" x14ac:dyDescent="0.55000000000000004">
      <c r="A35" s="855" t="s">
        <v>18</v>
      </c>
      <c r="B35" s="856" t="s">
        <v>4</v>
      </c>
    </row>
    <row r="36" spans="1:2" x14ac:dyDescent="0.55000000000000004">
      <c r="A36" s="857" t="s">
        <v>12</v>
      </c>
      <c r="B36" s="856"/>
    </row>
    <row r="37" spans="1:2" x14ac:dyDescent="0.55000000000000004">
      <c r="A37" s="857" t="s">
        <v>13</v>
      </c>
      <c r="B37" s="856"/>
    </row>
    <row r="38" spans="1:2" x14ac:dyDescent="0.55000000000000004">
      <c r="A38" s="857" t="s">
        <v>14</v>
      </c>
      <c r="B38" s="856"/>
    </row>
    <row r="39" spans="1:2" ht="15.6" thickBot="1" x14ac:dyDescent="0.6">
      <c r="A39" s="200" t="s">
        <v>15</v>
      </c>
      <c r="B39" s="146"/>
    </row>
    <row r="40" spans="1:2" s="52" customFormat="1" ht="15.6" thickTop="1" thickBot="1" x14ac:dyDescent="0.55000000000000004">
      <c r="A40" s="202" t="s">
        <v>7</v>
      </c>
      <c r="B40" s="123">
        <f>SUM(B35:B39)</f>
        <v>0</v>
      </c>
    </row>
    <row r="41" spans="1:2" ht="12.75" customHeight="1" x14ac:dyDescent="0.55000000000000004">
      <c r="A41" s="191"/>
      <c r="B41" s="192"/>
    </row>
    <row r="42" spans="1:2" ht="15" customHeight="1" x14ac:dyDescent="0.55000000000000004">
      <c r="A42" s="120" t="s">
        <v>19</v>
      </c>
      <c r="B42" s="121"/>
    </row>
    <row r="43" spans="1:2" x14ac:dyDescent="0.55000000000000004">
      <c r="A43" s="859" t="s">
        <v>104</v>
      </c>
      <c r="B43" s="121"/>
    </row>
    <row r="44" spans="1:2" x14ac:dyDescent="0.55000000000000004">
      <c r="A44" s="859" t="s">
        <v>111</v>
      </c>
      <c r="B44" s="121" t="s">
        <v>2</v>
      </c>
    </row>
    <row r="45" spans="1:2" x14ac:dyDescent="0.55000000000000004">
      <c r="A45" s="860" t="s">
        <v>119</v>
      </c>
      <c r="B45" s="121"/>
    </row>
    <row r="46" spans="1:2" x14ac:dyDescent="0.55000000000000004">
      <c r="A46" s="860" t="s">
        <v>139</v>
      </c>
      <c r="B46" s="121"/>
    </row>
    <row r="47" spans="1:2" x14ac:dyDescent="0.55000000000000004">
      <c r="A47" s="860" t="s">
        <v>168</v>
      </c>
      <c r="B47" s="121"/>
    </row>
    <row r="48" spans="1:2" ht="15.6" thickBot="1" x14ac:dyDescent="0.6">
      <c r="A48" s="861" t="s">
        <v>184</v>
      </c>
      <c r="B48" s="121"/>
    </row>
    <row r="49" spans="1:2" ht="15.9" thickTop="1" thickBot="1" x14ac:dyDescent="0.6">
      <c r="A49" s="861" t="s">
        <v>233</v>
      </c>
      <c r="B49" s="121">
        <v>100000</v>
      </c>
    </row>
    <row r="50" spans="1:2" ht="15.9" thickTop="1" thickBot="1" x14ac:dyDescent="0.6">
      <c r="A50" s="122" t="s">
        <v>11</v>
      </c>
      <c r="B50" s="124">
        <f>SUM(B43:B49)</f>
        <v>100000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scale="9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zoomScale="85" zoomScaleNormal="85" workbookViewId="0">
      <selection sqref="A1:B50"/>
    </sheetView>
  </sheetViews>
  <sheetFormatPr defaultColWidth="9.33203125" defaultRowHeight="15.3" x14ac:dyDescent="0.55000000000000004"/>
  <cols>
    <col min="1" max="1" width="78.44140625" style="41" customWidth="1"/>
    <col min="2" max="2" width="13.6640625" style="64" customWidth="1"/>
    <col min="3" max="256" width="9.33203125" style="41"/>
    <col min="257" max="257" width="78.44140625" style="41" customWidth="1"/>
    <col min="258" max="258" width="13.6640625" style="41" customWidth="1"/>
    <col min="259" max="512" width="9.33203125" style="41"/>
    <col min="513" max="513" width="78.44140625" style="41" customWidth="1"/>
    <col min="514" max="514" width="13.6640625" style="41" customWidth="1"/>
    <col min="515" max="768" width="9.33203125" style="41"/>
    <col min="769" max="769" width="78.44140625" style="41" customWidth="1"/>
    <col min="770" max="770" width="13.6640625" style="41" customWidth="1"/>
    <col min="771" max="1024" width="9.33203125" style="41"/>
    <col min="1025" max="1025" width="78.44140625" style="41" customWidth="1"/>
    <col min="1026" max="1026" width="13.6640625" style="41" customWidth="1"/>
    <col min="1027" max="1280" width="9.33203125" style="41"/>
    <col min="1281" max="1281" width="78.44140625" style="41" customWidth="1"/>
    <col min="1282" max="1282" width="13.6640625" style="41" customWidth="1"/>
    <col min="1283" max="1536" width="9.33203125" style="41"/>
    <col min="1537" max="1537" width="78.44140625" style="41" customWidth="1"/>
    <col min="1538" max="1538" width="13.6640625" style="41" customWidth="1"/>
    <col min="1539" max="1792" width="9.33203125" style="41"/>
    <col min="1793" max="1793" width="78.44140625" style="41" customWidth="1"/>
    <col min="1794" max="1794" width="13.6640625" style="41" customWidth="1"/>
    <col min="1795" max="2048" width="9.33203125" style="41"/>
    <col min="2049" max="2049" width="78.44140625" style="41" customWidth="1"/>
    <col min="2050" max="2050" width="13.6640625" style="41" customWidth="1"/>
    <col min="2051" max="2304" width="9.33203125" style="41"/>
    <col min="2305" max="2305" width="78.44140625" style="41" customWidth="1"/>
    <col min="2306" max="2306" width="13.6640625" style="41" customWidth="1"/>
    <col min="2307" max="2560" width="9.33203125" style="41"/>
    <col min="2561" max="2561" width="78.44140625" style="41" customWidth="1"/>
    <col min="2562" max="2562" width="13.6640625" style="41" customWidth="1"/>
    <col min="2563" max="2816" width="9.33203125" style="41"/>
    <col min="2817" max="2817" width="78.44140625" style="41" customWidth="1"/>
    <col min="2818" max="2818" width="13.6640625" style="41" customWidth="1"/>
    <col min="2819" max="3072" width="9.33203125" style="41"/>
    <col min="3073" max="3073" width="78.44140625" style="41" customWidth="1"/>
    <col min="3074" max="3074" width="13.6640625" style="41" customWidth="1"/>
    <col min="3075" max="3328" width="9.33203125" style="41"/>
    <col min="3329" max="3329" width="78.44140625" style="41" customWidth="1"/>
    <col min="3330" max="3330" width="13.6640625" style="41" customWidth="1"/>
    <col min="3331" max="3584" width="9.33203125" style="41"/>
    <col min="3585" max="3585" width="78.44140625" style="41" customWidth="1"/>
    <col min="3586" max="3586" width="13.6640625" style="41" customWidth="1"/>
    <col min="3587" max="3840" width="9.33203125" style="41"/>
    <col min="3841" max="3841" width="78.44140625" style="41" customWidth="1"/>
    <col min="3842" max="3842" width="13.6640625" style="41" customWidth="1"/>
    <col min="3843" max="4096" width="9.33203125" style="41"/>
    <col min="4097" max="4097" width="78.44140625" style="41" customWidth="1"/>
    <col min="4098" max="4098" width="13.6640625" style="41" customWidth="1"/>
    <col min="4099" max="4352" width="9.33203125" style="41"/>
    <col min="4353" max="4353" width="78.44140625" style="41" customWidth="1"/>
    <col min="4354" max="4354" width="13.6640625" style="41" customWidth="1"/>
    <col min="4355" max="4608" width="9.33203125" style="41"/>
    <col min="4609" max="4609" width="78.44140625" style="41" customWidth="1"/>
    <col min="4610" max="4610" width="13.6640625" style="41" customWidth="1"/>
    <col min="4611" max="4864" width="9.33203125" style="41"/>
    <col min="4865" max="4865" width="78.44140625" style="41" customWidth="1"/>
    <col min="4866" max="4866" width="13.6640625" style="41" customWidth="1"/>
    <col min="4867" max="5120" width="9.33203125" style="41"/>
    <col min="5121" max="5121" width="78.44140625" style="41" customWidth="1"/>
    <col min="5122" max="5122" width="13.6640625" style="41" customWidth="1"/>
    <col min="5123" max="5376" width="9.33203125" style="41"/>
    <col min="5377" max="5377" width="78.44140625" style="41" customWidth="1"/>
    <col min="5378" max="5378" width="13.6640625" style="41" customWidth="1"/>
    <col min="5379" max="5632" width="9.33203125" style="41"/>
    <col min="5633" max="5633" width="78.44140625" style="41" customWidth="1"/>
    <col min="5634" max="5634" width="13.6640625" style="41" customWidth="1"/>
    <col min="5635" max="5888" width="9.33203125" style="41"/>
    <col min="5889" max="5889" width="78.44140625" style="41" customWidth="1"/>
    <col min="5890" max="5890" width="13.6640625" style="41" customWidth="1"/>
    <col min="5891" max="6144" width="9.33203125" style="41"/>
    <col min="6145" max="6145" width="78.44140625" style="41" customWidth="1"/>
    <col min="6146" max="6146" width="13.6640625" style="41" customWidth="1"/>
    <col min="6147" max="6400" width="9.33203125" style="41"/>
    <col min="6401" max="6401" width="78.44140625" style="41" customWidth="1"/>
    <col min="6402" max="6402" width="13.6640625" style="41" customWidth="1"/>
    <col min="6403" max="6656" width="9.33203125" style="41"/>
    <col min="6657" max="6657" width="78.44140625" style="41" customWidth="1"/>
    <col min="6658" max="6658" width="13.6640625" style="41" customWidth="1"/>
    <col min="6659" max="6912" width="9.33203125" style="41"/>
    <col min="6913" max="6913" width="78.44140625" style="41" customWidth="1"/>
    <col min="6914" max="6914" width="13.6640625" style="41" customWidth="1"/>
    <col min="6915" max="7168" width="9.33203125" style="41"/>
    <col min="7169" max="7169" width="78.44140625" style="41" customWidth="1"/>
    <col min="7170" max="7170" width="13.6640625" style="41" customWidth="1"/>
    <col min="7171" max="7424" width="9.33203125" style="41"/>
    <col min="7425" max="7425" width="78.44140625" style="41" customWidth="1"/>
    <col min="7426" max="7426" width="13.6640625" style="41" customWidth="1"/>
    <col min="7427" max="7680" width="9.33203125" style="41"/>
    <col min="7681" max="7681" width="78.44140625" style="41" customWidth="1"/>
    <col min="7682" max="7682" width="13.6640625" style="41" customWidth="1"/>
    <col min="7683" max="7936" width="9.33203125" style="41"/>
    <col min="7937" max="7937" width="78.44140625" style="41" customWidth="1"/>
    <col min="7938" max="7938" width="13.6640625" style="41" customWidth="1"/>
    <col min="7939" max="8192" width="9.33203125" style="41"/>
    <col min="8193" max="8193" width="78.44140625" style="41" customWidth="1"/>
    <col min="8194" max="8194" width="13.6640625" style="41" customWidth="1"/>
    <col min="8195" max="8448" width="9.33203125" style="41"/>
    <col min="8449" max="8449" width="78.44140625" style="41" customWidth="1"/>
    <col min="8450" max="8450" width="13.6640625" style="41" customWidth="1"/>
    <col min="8451" max="8704" width="9.33203125" style="41"/>
    <col min="8705" max="8705" width="78.44140625" style="41" customWidth="1"/>
    <col min="8706" max="8706" width="13.6640625" style="41" customWidth="1"/>
    <col min="8707" max="8960" width="9.33203125" style="41"/>
    <col min="8961" max="8961" width="78.44140625" style="41" customWidth="1"/>
    <col min="8962" max="8962" width="13.6640625" style="41" customWidth="1"/>
    <col min="8963" max="9216" width="9.33203125" style="41"/>
    <col min="9217" max="9217" width="78.44140625" style="41" customWidth="1"/>
    <col min="9218" max="9218" width="13.6640625" style="41" customWidth="1"/>
    <col min="9219" max="9472" width="9.33203125" style="41"/>
    <col min="9473" max="9473" width="78.44140625" style="41" customWidth="1"/>
    <col min="9474" max="9474" width="13.6640625" style="41" customWidth="1"/>
    <col min="9475" max="9728" width="9.33203125" style="41"/>
    <col min="9729" max="9729" width="78.44140625" style="41" customWidth="1"/>
    <col min="9730" max="9730" width="13.6640625" style="41" customWidth="1"/>
    <col min="9731" max="9984" width="9.33203125" style="41"/>
    <col min="9985" max="9985" width="78.44140625" style="41" customWidth="1"/>
    <col min="9986" max="9986" width="13.6640625" style="41" customWidth="1"/>
    <col min="9987" max="10240" width="9.33203125" style="41"/>
    <col min="10241" max="10241" width="78.44140625" style="41" customWidth="1"/>
    <col min="10242" max="10242" width="13.6640625" style="41" customWidth="1"/>
    <col min="10243" max="10496" width="9.33203125" style="41"/>
    <col min="10497" max="10497" width="78.44140625" style="41" customWidth="1"/>
    <col min="10498" max="10498" width="13.6640625" style="41" customWidth="1"/>
    <col min="10499" max="10752" width="9.33203125" style="41"/>
    <col min="10753" max="10753" width="78.44140625" style="41" customWidth="1"/>
    <col min="10754" max="10754" width="13.6640625" style="41" customWidth="1"/>
    <col min="10755" max="11008" width="9.33203125" style="41"/>
    <col min="11009" max="11009" width="78.44140625" style="41" customWidth="1"/>
    <col min="11010" max="11010" width="13.6640625" style="41" customWidth="1"/>
    <col min="11011" max="11264" width="9.33203125" style="41"/>
    <col min="11265" max="11265" width="78.44140625" style="41" customWidth="1"/>
    <col min="11266" max="11266" width="13.6640625" style="41" customWidth="1"/>
    <col min="11267" max="11520" width="9.33203125" style="41"/>
    <col min="11521" max="11521" width="78.44140625" style="41" customWidth="1"/>
    <col min="11522" max="11522" width="13.6640625" style="41" customWidth="1"/>
    <col min="11523" max="11776" width="9.33203125" style="41"/>
    <col min="11777" max="11777" width="78.44140625" style="41" customWidth="1"/>
    <col min="11778" max="11778" width="13.6640625" style="41" customWidth="1"/>
    <col min="11779" max="12032" width="9.33203125" style="41"/>
    <col min="12033" max="12033" width="78.44140625" style="41" customWidth="1"/>
    <col min="12034" max="12034" width="13.6640625" style="41" customWidth="1"/>
    <col min="12035" max="12288" width="9.33203125" style="41"/>
    <col min="12289" max="12289" width="78.44140625" style="41" customWidth="1"/>
    <col min="12290" max="12290" width="13.6640625" style="41" customWidth="1"/>
    <col min="12291" max="12544" width="9.33203125" style="41"/>
    <col min="12545" max="12545" width="78.44140625" style="41" customWidth="1"/>
    <col min="12546" max="12546" width="13.6640625" style="41" customWidth="1"/>
    <col min="12547" max="12800" width="9.33203125" style="41"/>
    <col min="12801" max="12801" width="78.44140625" style="41" customWidth="1"/>
    <col min="12802" max="12802" width="13.6640625" style="41" customWidth="1"/>
    <col min="12803" max="13056" width="9.33203125" style="41"/>
    <col min="13057" max="13057" width="78.44140625" style="41" customWidth="1"/>
    <col min="13058" max="13058" width="13.6640625" style="41" customWidth="1"/>
    <col min="13059" max="13312" width="9.33203125" style="41"/>
    <col min="13313" max="13313" width="78.44140625" style="41" customWidth="1"/>
    <col min="13314" max="13314" width="13.6640625" style="41" customWidth="1"/>
    <col min="13315" max="13568" width="9.33203125" style="41"/>
    <col min="13569" max="13569" width="78.44140625" style="41" customWidth="1"/>
    <col min="13570" max="13570" width="13.6640625" style="41" customWidth="1"/>
    <col min="13571" max="13824" width="9.33203125" style="41"/>
    <col min="13825" max="13825" width="78.44140625" style="41" customWidth="1"/>
    <col min="13826" max="13826" width="13.6640625" style="41" customWidth="1"/>
    <col min="13827" max="14080" width="9.33203125" style="41"/>
    <col min="14081" max="14081" width="78.44140625" style="41" customWidth="1"/>
    <col min="14082" max="14082" width="13.6640625" style="41" customWidth="1"/>
    <col min="14083" max="14336" width="9.33203125" style="41"/>
    <col min="14337" max="14337" width="78.44140625" style="41" customWidth="1"/>
    <col min="14338" max="14338" width="13.6640625" style="41" customWidth="1"/>
    <col min="14339" max="14592" width="9.33203125" style="41"/>
    <col min="14593" max="14593" width="78.44140625" style="41" customWidth="1"/>
    <col min="14594" max="14594" width="13.6640625" style="41" customWidth="1"/>
    <col min="14595" max="14848" width="9.33203125" style="41"/>
    <col min="14849" max="14849" width="78.44140625" style="41" customWidth="1"/>
    <col min="14850" max="14850" width="13.6640625" style="41" customWidth="1"/>
    <col min="14851" max="15104" width="9.33203125" style="41"/>
    <col min="15105" max="15105" width="78.44140625" style="41" customWidth="1"/>
    <col min="15106" max="15106" width="13.6640625" style="41" customWidth="1"/>
    <col min="15107" max="15360" width="9.33203125" style="41"/>
    <col min="15361" max="15361" width="78.44140625" style="41" customWidth="1"/>
    <col min="15362" max="15362" width="13.6640625" style="41" customWidth="1"/>
    <col min="15363" max="15616" width="9.33203125" style="41"/>
    <col min="15617" max="15617" width="78.44140625" style="41" customWidth="1"/>
    <col min="15618" max="15618" width="13.6640625" style="41" customWidth="1"/>
    <col min="15619" max="15872" width="9.33203125" style="41"/>
    <col min="15873" max="15873" width="78.44140625" style="41" customWidth="1"/>
    <col min="15874" max="15874" width="13.6640625" style="41" customWidth="1"/>
    <col min="15875" max="16128" width="9.33203125" style="41"/>
    <col min="16129" max="16129" width="78.44140625" style="41" customWidth="1"/>
    <col min="16130" max="16130" width="13.6640625" style="41" customWidth="1"/>
    <col min="16131" max="16384" width="9.3320312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164</v>
      </c>
      <c r="B4" s="1064"/>
    </row>
    <row r="5" spans="1:2" ht="12.75" customHeight="1" x14ac:dyDescent="0.55000000000000004">
      <c r="A5" s="191"/>
      <c r="B5" s="854"/>
    </row>
    <row r="6" spans="1:2" x14ac:dyDescent="0.55000000000000004">
      <c r="A6" s="1065" t="s">
        <v>176</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x14ac:dyDescent="0.55000000000000004">
      <c r="A10" s="196"/>
      <c r="B10" s="197"/>
    </row>
    <row r="11" spans="1:2" x14ac:dyDescent="0.55000000000000004">
      <c r="A11" s="1057" t="s">
        <v>165</v>
      </c>
      <c r="B11" s="1058"/>
    </row>
    <row r="12" spans="1:2" x14ac:dyDescent="0.55000000000000004">
      <c r="A12" s="181" t="s">
        <v>166</v>
      </c>
      <c r="B12" s="806"/>
    </row>
    <row r="13" spans="1:2" x14ac:dyDescent="0.55000000000000004">
      <c r="A13" s="181" t="s">
        <v>2</v>
      </c>
      <c r="B13" s="806"/>
    </row>
    <row r="14" spans="1:2" x14ac:dyDescent="0.55000000000000004">
      <c r="A14" s="181" t="s">
        <v>2</v>
      </c>
      <c r="B14" s="806"/>
    </row>
    <row r="15" spans="1:2" x14ac:dyDescent="0.55000000000000004">
      <c r="A15" s="181"/>
      <c r="B15" s="806"/>
    </row>
    <row r="16" spans="1:2" ht="12.75" customHeight="1" thickBot="1" x14ac:dyDescent="0.6">
      <c r="A16" s="198"/>
      <c r="B16" s="199"/>
    </row>
    <row r="17" spans="1:4" x14ac:dyDescent="0.55000000000000004">
      <c r="A17" s="855" t="s">
        <v>16</v>
      </c>
      <c r="B17" s="856" t="s">
        <v>2</v>
      </c>
    </row>
    <row r="18" spans="1:4" x14ac:dyDescent="0.55000000000000004">
      <c r="A18" s="857" t="s">
        <v>3</v>
      </c>
      <c r="B18" s="856" t="s">
        <v>2</v>
      </c>
    </row>
    <row r="19" spans="1:4" x14ac:dyDescent="0.55000000000000004">
      <c r="A19" s="857"/>
      <c r="B19" s="856"/>
    </row>
    <row r="20" spans="1:4" x14ac:dyDescent="0.55000000000000004">
      <c r="A20" s="857" t="s">
        <v>5</v>
      </c>
      <c r="B20" s="856"/>
    </row>
    <row r="21" spans="1:4" ht="15.6" thickBot="1" x14ac:dyDescent="0.6">
      <c r="A21" s="200" t="s">
        <v>26</v>
      </c>
      <c r="B21" s="201"/>
    </row>
    <row r="22" spans="1:4" ht="15.6" thickTop="1" x14ac:dyDescent="0.55000000000000004">
      <c r="A22" s="857" t="s">
        <v>6</v>
      </c>
      <c r="B22" s="858"/>
      <c r="D22" s="44"/>
    </row>
    <row r="23" spans="1:4" s="52" customFormat="1" thickBot="1" x14ac:dyDescent="0.55000000000000004">
      <c r="A23" s="122" t="s">
        <v>7</v>
      </c>
      <c r="B23" s="124">
        <f>SUM(B17:B21)-(B22)</f>
        <v>0</v>
      </c>
    </row>
    <row r="24" spans="1:4" ht="12.75" customHeight="1" x14ac:dyDescent="0.55000000000000004">
      <c r="A24" s="191"/>
      <c r="B24" s="192"/>
    </row>
    <row r="25" spans="1:4" x14ac:dyDescent="0.55000000000000004">
      <c r="A25" s="855" t="s">
        <v>17</v>
      </c>
      <c r="B25" s="856"/>
    </row>
    <row r="26" spans="1:4" x14ac:dyDescent="0.55000000000000004">
      <c r="A26" s="857" t="s">
        <v>112</v>
      </c>
      <c r="B26" s="856"/>
    </row>
    <row r="27" spans="1:4" ht="16.5" customHeight="1" x14ac:dyDescent="0.55000000000000004">
      <c r="A27" s="857" t="s">
        <v>22</v>
      </c>
      <c r="B27" s="856"/>
    </row>
    <row r="28" spans="1:4" x14ac:dyDescent="0.55000000000000004">
      <c r="A28" s="857" t="s">
        <v>20</v>
      </c>
      <c r="B28" s="856"/>
    </row>
    <row r="29" spans="1:4" x14ac:dyDescent="0.55000000000000004">
      <c r="A29" s="857" t="s">
        <v>8</v>
      </c>
      <c r="B29" s="856"/>
    </row>
    <row r="30" spans="1:4" x14ac:dyDescent="0.55000000000000004">
      <c r="A30" s="857" t="s">
        <v>113</v>
      </c>
      <c r="B30" s="856">
        <v>100000</v>
      </c>
    </row>
    <row r="31" spans="1:4" x14ac:dyDescent="0.55000000000000004">
      <c r="A31" s="857" t="s">
        <v>9</v>
      </c>
      <c r="B31" s="856"/>
    </row>
    <row r="32" spans="1:4" ht="15.6" thickBot="1" x14ac:dyDescent="0.6">
      <c r="A32" s="200" t="s">
        <v>10</v>
      </c>
      <c r="B32" s="146"/>
    </row>
    <row r="33" spans="1:2" s="52" customFormat="1" ht="15.6" thickTop="1" thickBot="1" x14ac:dyDescent="0.55000000000000004">
      <c r="A33" s="202" t="s">
        <v>11</v>
      </c>
      <c r="B33" s="123">
        <f>SUM(B26:B32)</f>
        <v>100000</v>
      </c>
    </row>
    <row r="34" spans="1:2" ht="12.75" customHeight="1" x14ac:dyDescent="0.55000000000000004">
      <c r="A34" s="191"/>
      <c r="B34" s="192"/>
    </row>
    <row r="35" spans="1:2" x14ac:dyDescent="0.55000000000000004">
      <c r="A35" s="855" t="s">
        <v>18</v>
      </c>
      <c r="B35" s="856" t="s">
        <v>4</v>
      </c>
    </row>
    <row r="36" spans="1:2" x14ac:dyDescent="0.55000000000000004">
      <c r="A36" s="857" t="s">
        <v>12</v>
      </c>
      <c r="B36" s="856"/>
    </row>
    <row r="37" spans="1:2" x14ac:dyDescent="0.55000000000000004">
      <c r="A37" s="857" t="s">
        <v>13</v>
      </c>
      <c r="B37" s="856"/>
    </row>
    <row r="38" spans="1:2" x14ac:dyDescent="0.55000000000000004">
      <c r="A38" s="857" t="s">
        <v>14</v>
      </c>
      <c r="B38" s="856"/>
    </row>
    <row r="39" spans="1:2" ht="15.6" thickBot="1" x14ac:dyDescent="0.6">
      <c r="A39" s="200" t="s">
        <v>15</v>
      </c>
      <c r="B39" s="146"/>
    </row>
    <row r="40" spans="1:2" s="52" customFormat="1" ht="15.6" thickTop="1" thickBot="1" x14ac:dyDescent="0.55000000000000004">
      <c r="A40" s="202" t="s">
        <v>7</v>
      </c>
      <c r="B40" s="123">
        <f>SUM(B35:B39)</f>
        <v>0</v>
      </c>
    </row>
    <row r="41" spans="1:2" ht="12.75" customHeight="1" x14ac:dyDescent="0.55000000000000004">
      <c r="A41" s="191"/>
      <c r="B41" s="192"/>
    </row>
    <row r="42" spans="1:2" ht="15" customHeight="1" x14ac:dyDescent="0.55000000000000004">
      <c r="A42" s="120" t="s">
        <v>19</v>
      </c>
      <c r="B42" s="121"/>
    </row>
    <row r="43" spans="1:2" x14ac:dyDescent="0.55000000000000004">
      <c r="A43" s="859" t="s">
        <v>104</v>
      </c>
      <c r="B43" s="121"/>
    </row>
    <row r="44" spans="1:2" x14ac:dyDescent="0.55000000000000004">
      <c r="A44" s="859" t="s">
        <v>111</v>
      </c>
      <c r="B44" s="121"/>
    </row>
    <row r="45" spans="1:2" x14ac:dyDescent="0.55000000000000004">
      <c r="A45" s="860" t="s">
        <v>119</v>
      </c>
      <c r="B45" s="121"/>
    </row>
    <row r="46" spans="1:2" x14ac:dyDescent="0.55000000000000004">
      <c r="A46" s="860" t="s">
        <v>139</v>
      </c>
      <c r="B46" s="121">
        <v>100000</v>
      </c>
    </row>
    <row r="47" spans="1:2" x14ac:dyDescent="0.55000000000000004">
      <c r="A47" s="860" t="s">
        <v>168</v>
      </c>
      <c r="B47" s="121"/>
    </row>
    <row r="48" spans="1:2" ht="15.6" thickBot="1" x14ac:dyDescent="0.6">
      <c r="A48" s="861" t="s">
        <v>184</v>
      </c>
      <c r="B48" s="121"/>
    </row>
    <row r="49" spans="1:2" ht="15.9" thickTop="1" thickBot="1" x14ac:dyDescent="0.6">
      <c r="A49" s="861" t="s">
        <v>233</v>
      </c>
      <c r="B49" s="121">
        <v>0</v>
      </c>
    </row>
    <row r="50" spans="1:2" ht="15.9" thickTop="1" thickBot="1" x14ac:dyDescent="0.6">
      <c r="A50" s="122" t="s">
        <v>11</v>
      </c>
      <c r="B50" s="124">
        <f>SUM(B43:B47)</f>
        <v>100000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scale="9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3" zoomScale="85" zoomScaleNormal="85" workbookViewId="0">
      <selection sqref="A1:B50"/>
    </sheetView>
  </sheetViews>
  <sheetFormatPr defaultColWidth="9.33203125" defaultRowHeight="15.3" x14ac:dyDescent="0.55000000000000004"/>
  <cols>
    <col min="1" max="1" width="78.44140625" style="41" customWidth="1"/>
    <col min="2" max="2" width="13.6640625" style="64" customWidth="1"/>
    <col min="3" max="256" width="9.33203125" style="41"/>
    <col min="257" max="257" width="78.44140625" style="41" customWidth="1"/>
    <col min="258" max="258" width="13.6640625" style="41" customWidth="1"/>
    <col min="259" max="512" width="9.33203125" style="41"/>
    <col min="513" max="513" width="78.44140625" style="41" customWidth="1"/>
    <col min="514" max="514" width="13.6640625" style="41" customWidth="1"/>
    <col min="515" max="768" width="9.33203125" style="41"/>
    <col min="769" max="769" width="78.44140625" style="41" customWidth="1"/>
    <col min="770" max="770" width="13.6640625" style="41" customWidth="1"/>
    <col min="771" max="1024" width="9.33203125" style="41"/>
    <col min="1025" max="1025" width="78.44140625" style="41" customWidth="1"/>
    <col min="1026" max="1026" width="13.6640625" style="41" customWidth="1"/>
    <col min="1027" max="1280" width="9.33203125" style="41"/>
    <col min="1281" max="1281" width="78.44140625" style="41" customWidth="1"/>
    <col min="1282" max="1282" width="13.6640625" style="41" customWidth="1"/>
    <col min="1283" max="1536" width="9.33203125" style="41"/>
    <col min="1537" max="1537" width="78.44140625" style="41" customWidth="1"/>
    <col min="1538" max="1538" width="13.6640625" style="41" customWidth="1"/>
    <col min="1539" max="1792" width="9.33203125" style="41"/>
    <col min="1793" max="1793" width="78.44140625" style="41" customWidth="1"/>
    <col min="1794" max="1794" width="13.6640625" style="41" customWidth="1"/>
    <col min="1795" max="2048" width="9.33203125" style="41"/>
    <col min="2049" max="2049" width="78.44140625" style="41" customWidth="1"/>
    <col min="2050" max="2050" width="13.6640625" style="41" customWidth="1"/>
    <col min="2051" max="2304" width="9.33203125" style="41"/>
    <col min="2305" max="2305" width="78.44140625" style="41" customWidth="1"/>
    <col min="2306" max="2306" width="13.6640625" style="41" customWidth="1"/>
    <col min="2307" max="2560" width="9.33203125" style="41"/>
    <col min="2561" max="2561" width="78.44140625" style="41" customWidth="1"/>
    <col min="2562" max="2562" width="13.6640625" style="41" customWidth="1"/>
    <col min="2563" max="2816" width="9.33203125" style="41"/>
    <col min="2817" max="2817" width="78.44140625" style="41" customWidth="1"/>
    <col min="2818" max="2818" width="13.6640625" style="41" customWidth="1"/>
    <col min="2819" max="3072" width="9.33203125" style="41"/>
    <col min="3073" max="3073" width="78.44140625" style="41" customWidth="1"/>
    <col min="3074" max="3074" width="13.6640625" style="41" customWidth="1"/>
    <col min="3075" max="3328" width="9.33203125" style="41"/>
    <col min="3329" max="3329" width="78.44140625" style="41" customWidth="1"/>
    <col min="3330" max="3330" width="13.6640625" style="41" customWidth="1"/>
    <col min="3331" max="3584" width="9.33203125" style="41"/>
    <col min="3585" max="3585" width="78.44140625" style="41" customWidth="1"/>
    <col min="3586" max="3586" width="13.6640625" style="41" customWidth="1"/>
    <col min="3587" max="3840" width="9.33203125" style="41"/>
    <col min="3841" max="3841" width="78.44140625" style="41" customWidth="1"/>
    <col min="3842" max="3842" width="13.6640625" style="41" customWidth="1"/>
    <col min="3843" max="4096" width="9.33203125" style="41"/>
    <col min="4097" max="4097" width="78.44140625" style="41" customWidth="1"/>
    <col min="4098" max="4098" width="13.6640625" style="41" customWidth="1"/>
    <col min="4099" max="4352" width="9.33203125" style="41"/>
    <col min="4353" max="4353" width="78.44140625" style="41" customWidth="1"/>
    <col min="4354" max="4354" width="13.6640625" style="41" customWidth="1"/>
    <col min="4355" max="4608" width="9.33203125" style="41"/>
    <col min="4609" max="4609" width="78.44140625" style="41" customWidth="1"/>
    <col min="4610" max="4610" width="13.6640625" style="41" customWidth="1"/>
    <col min="4611" max="4864" width="9.33203125" style="41"/>
    <col min="4865" max="4865" width="78.44140625" style="41" customWidth="1"/>
    <col min="4866" max="4866" width="13.6640625" style="41" customWidth="1"/>
    <col min="4867" max="5120" width="9.33203125" style="41"/>
    <col min="5121" max="5121" width="78.44140625" style="41" customWidth="1"/>
    <col min="5122" max="5122" width="13.6640625" style="41" customWidth="1"/>
    <col min="5123" max="5376" width="9.33203125" style="41"/>
    <col min="5377" max="5377" width="78.44140625" style="41" customWidth="1"/>
    <col min="5378" max="5378" width="13.6640625" style="41" customWidth="1"/>
    <col min="5379" max="5632" width="9.33203125" style="41"/>
    <col min="5633" max="5633" width="78.44140625" style="41" customWidth="1"/>
    <col min="5634" max="5634" width="13.6640625" style="41" customWidth="1"/>
    <col min="5635" max="5888" width="9.33203125" style="41"/>
    <col min="5889" max="5889" width="78.44140625" style="41" customWidth="1"/>
    <col min="5890" max="5890" width="13.6640625" style="41" customWidth="1"/>
    <col min="5891" max="6144" width="9.33203125" style="41"/>
    <col min="6145" max="6145" width="78.44140625" style="41" customWidth="1"/>
    <col min="6146" max="6146" width="13.6640625" style="41" customWidth="1"/>
    <col min="6147" max="6400" width="9.33203125" style="41"/>
    <col min="6401" max="6401" width="78.44140625" style="41" customWidth="1"/>
    <col min="6402" max="6402" width="13.6640625" style="41" customWidth="1"/>
    <col min="6403" max="6656" width="9.33203125" style="41"/>
    <col min="6657" max="6657" width="78.44140625" style="41" customWidth="1"/>
    <col min="6658" max="6658" width="13.6640625" style="41" customWidth="1"/>
    <col min="6659" max="6912" width="9.33203125" style="41"/>
    <col min="6913" max="6913" width="78.44140625" style="41" customWidth="1"/>
    <col min="6914" max="6914" width="13.6640625" style="41" customWidth="1"/>
    <col min="6915" max="7168" width="9.33203125" style="41"/>
    <col min="7169" max="7169" width="78.44140625" style="41" customWidth="1"/>
    <col min="7170" max="7170" width="13.6640625" style="41" customWidth="1"/>
    <col min="7171" max="7424" width="9.33203125" style="41"/>
    <col min="7425" max="7425" width="78.44140625" style="41" customWidth="1"/>
    <col min="7426" max="7426" width="13.6640625" style="41" customWidth="1"/>
    <col min="7427" max="7680" width="9.33203125" style="41"/>
    <col min="7681" max="7681" width="78.44140625" style="41" customWidth="1"/>
    <col min="7682" max="7682" width="13.6640625" style="41" customWidth="1"/>
    <col min="7683" max="7936" width="9.33203125" style="41"/>
    <col min="7937" max="7937" width="78.44140625" style="41" customWidth="1"/>
    <col min="7938" max="7938" width="13.6640625" style="41" customWidth="1"/>
    <col min="7939" max="8192" width="9.33203125" style="41"/>
    <col min="8193" max="8193" width="78.44140625" style="41" customWidth="1"/>
    <col min="8194" max="8194" width="13.6640625" style="41" customWidth="1"/>
    <col min="8195" max="8448" width="9.33203125" style="41"/>
    <col min="8449" max="8449" width="78.44140625" style="41" customWidth="1"/>
    <col min="8450" max="8450" width="13.6640625" style="41" customWidth="1"/>
    <col min="8451" max="8704" width="9.33203125" style="41"/>
    <col min="8705" max="8705" width="78.44140625" style="41" customWidth="1"/>
    <col min="8706" max="8706" width="13.6640625" style="41" customWidth="1"/>
    <col min="8707" max="8960" width="9.33203125" style="41"/>
    <col min="8961" max="8961" width="78.44140625" style="41" customWidth="1"/>
    <col min="8962" max="8962" width="13.6640625" style="41" customWidth="1"/>
    <col min="8963" max="9216" width="9.33203125" style="41"/>
    <col min="9217" max="9217" width="78.44140625" style="41" customWidth="1"/>
    <col min="9218" max="9218" width="13.6640625" style="41" customWidth="1"/>
    <col min="9219" max="9472" width="9.33203125" style="41"/>
    <col min="9473" max="9473" width="78.44140625" style="41" customWidth="1"/>
    <col min="9474" max="9474" width="13.6640625" style="41" customWidth="1"/>
    <col min="9475" max="9728" width="9.33203125" style="41"/>
    <col min="9729" max="9729" width="78.44140625" style="41" customWidth="1"/>
    <col min="9730" max="9730" width="13.6640625" style="41" customWidth="1"/>
    <col min="9731" max="9984" width="9.33203125" style="41"/>
    <col min="9985" max="9985" width="78.44140625" style="41" customWidth="1"/>
    <col min="9986" max="9986" width="13.6640625" style="41" customWidth="1"/>
    <col min="9987" max="10240" width="9.33203125" style="41"/>
    <col min="10241" max="10241" width="78.44140625" style="41" customWidth="1"/>
    <col min="10242" max="10242" width="13.6640625" style="41" customWidth="1"/>
    <col min="10243" max="10496" width="9.33203125" style="41"/>
    <col min="10497" max="10497" width="78.44140625" style="41" customWidth="1"/>
    <col min="10498" max="10498" width="13.6640625" style="41" customWidth="1"/>
    <col min="10499" max="10752" width="9.33203125" style="41"/>
    <col min="10753" max="10753" width="78.44140625" style="41" customWidth="1"/>
    <col min="10754" max="10754" width="13.6640625" style="41" customWidth="1"/>
    <col min="10755" max="11008" width="9.33203125" style="41"/>
    <col min="11009" max="11009" width="78.44140625" style="41" customWidth="1"/>
    <col min="11010" max="11010" width="13.6640625" style="41" customWidth="1"/>
    <col min="11011" max="11264" width="9.33203125" style="41"/>
    <col min="11265" max="11265" width="78.44140625" style="41" customWidth="1"/>
    <col min="11266" max="11266" width="13.6640625" style="41" customWidth="1"/>
    <col min="11267" max="11520" width="9.33203125" style="41"/>
    <col min="11521" max="11521" width="78.44140625" style="41" customWidth="1"/>
    <col min="11522" max="11522" width="13.6640625" style="41" customWidth="1"/>
    <col min="11523" max="11776" width="9.33203125" style="41"/>
    <col min="11777" max="11777" width="78.44140625" style="41" customWidth="1"/>
    <col min="11778" max="11778" width="13.6640625" style="41" customWidth="1"/>
    <col min="11779" max="12032" width="9.33203125" style="41"/>
    <col min="12033" max="12033" width="78.44140625" style="41" customWidth="1"/>
    <col min="12034" max="12034" width="13.6640625" style="41" customWidth="1"/>
    <col min="12035" max="12288" width="9.33203125" style="41"/>
    <col min="12289" max="12289" width="78.44140625" style="41" customWidth="1"/>
    <col min="12290" max="12290" width="13.6640625" style="41" customWidth="1"/>
    <col min="12291" max="12544" width="9.33203125" style="41"/>
    <col min="12545" max="12545" width="78.44140625" style="41" customWidth="1"/>
    <col min="12546" max="12546" width="13.6640625" style="41" customWidth="1"/>
    <col min="12547" max="12800" width="9.33203125" style="41"/>
    <col min="12801" max="12801" width="78.44140625" style="41" customWidth="1"/>
    <col min="12802" max="12802" width="13.6640625" style="41" customWidth="1"/>
    <col min="12803" max="13056" width="9.33203125" style="41"/>
    <col min="13057" max="13057" width="78.44140625" style="41" customWidth="1"/>
    <col min="13058" max="13058" width="13.6640625" style="41" customWidth="1"/>
    <col min="13059" max="13312" width="9.33203125" style="41"/>
    <col min="13313" max="13313" width="78.44140625" style="41" customWidth="1"/>
    <col min="13314" max="13314" width="13.6640625" style="41" customWidth="1"/>
    <col min="13315" max="13568" width="9.33203125" style="41"/>
    <col min="13569" max="13569" width="78.44140625" style="41" customWidth="1"/>
    <col min="13570" max="13570" width="13.6640625" style="41" customWidth="1"/>
    <col min="13571" max="13824" width="9.33203125" style="41"/>
    <col min="13825" max="13825" width="78.44140625" style="41" customWidth="1"/>
    <col min="13826" max="13826" width="13.6640625" style="41" customWidth="1"/>
    <col min="13827" max="14080" width="9.33203125" style="41"/>
    <col min="14081" max="14081" width="78.44140625" style="41" customWidth="1"/>
    <col min="14082" max="14082" width="13.6640625" style="41" customWidth="1"/>
    <col min="14083" max="14336" width="9.33203125" style="41"/>
    <col min="14337" max="14337" width="78.44140625" style="41" customWidth="1"/>
    <col min="14338" max="14338" width="13.6640625" style="41" customWidth="1"/>
    <col min="14339" max="14592" width="9.33203125" style="41"/>
    <col min="14593" max="14593" width="78.44140625" style="41" customWidth="1"/>
    <col min="14594" max="14594" width="13.6640625" style="41" customWidth="1"/>
    <col min="14595" max="14848" width="9.33203125" style="41"/>
    <col min="14849" max="14849" width="78.44140625" style="41" customWidth="1"/>
    <col min="14850" max="14850" width="13.6640625" style="41" customWidth="1"/>
    <col min="14851" max="15104" width="9.33203125" style="41"/>
    <col min="15105" max="15105" width="78.44140625" style="41" customWidth="1"/>
    <col min="15106" max="15106" width="13.6640625" style="41" customWidth="1"/>
    <col min="15107" max="15360" width="9.33203125" style="41"/>
    <col min="15361" max="15361" width="78.44140625" style="41" customWidth="1"/>
    <col min="15362" max="15362" width="13.6640625" style="41" customWidth="1"/>
    <col min="15363" max="15616" width="9.33203125" style="41"/>
    <col min="15617" max="15617" width="78.44140625" style="41" customWidth="1"/>
    <col min="15618" max="15618" width="13.6640625" style="41" customWidth="1"/>
    <col min="15619" max="15872" width="9.33203125" style="41"/>
    <col min="15873" max="15873" width="78.44140625" style="41" customWidth="1"/>
    <col min="15874" max="15874" width="13.6640625" style="41" customWidth="1"/>
    <col min="15875" max="16128" width="9.33203125" style="41"/>
    <col min="16129" max="16129" width="78.44140625" style="41" customWidth="1"/>
    <col min="16130" max="16130" width="13.6640625" style="41" customWidth="1"/>
    <col min="16131" max="16384" width="9.3320312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156</v>
      </c>
      <c r="B4" s="1064"/>
    </row>
    <row r="5" spans="1:2" ht="12.75" customHeight="1" x14ac:dyDescent="0.55000000000000004">
      <c r="A5" s="191"/>
      <c r="B5" s="854"/>
    </row>
    <row r="6" spans="1:2" x14ac:dyDescent="0.55000000000000004">
      <c r="A6" s="1065" t="s">
        <v>152</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x14ac:dyDescent="0.55000000000000004">
      <c r="A10" s="196"/>
      <c r="B10" s="197"/>
    </row>
    <row r="11" spans="1:2" x14ac:dyDescent="0.55000000000000004">
      <c r="A11" s="1057" t="s">
        <v>157</v>
      </c>
      <c r="B11" s="1058"/>
    </row>
    <row r="12" spans="1:2" x14ac:dyDescent="0.55000000000000004">
      <c r="A12" s="181" t="s">
        <v>2</v>
      </c>
      <c r="B12" s="806"/>
    </row>
    <row r="13" spans="1:2" x14ac:dyDescent="0.55000000000000004">
      <c r="A13" s="181"/>
      <c r="B13" s="806"/>
    </row>
    <row r="14" spans="1:2" x14ac:dyDescent="0.55000000000000004">
      <c r="A14" s="181" t="s">
        <v>158</v>
      </c>
      <c r="B14" s="806"/>
    </row>
    <row r="15" spans="1:2" x14ac:dyDescent="0.55000000000000004">
      <c r="A15" s="181" t="s">
        <v>159</v>
      </c>
      <c r="B15" s="806"/>
    </row>
    <row r="16" spans="1:2" ht="12.75" customHeight="1" thickBot="1" x14ac:dyDescent="0.6">
      <c r="A16" s="198"/>
      <c r="B16" s="199"/>
    </row>
    <row r="17" spans="1:4" x14ac:dyDescent="0.55000000000000004">
      <c r="A17" s="855" t="s">
        <v>16</v>
      </c>
      <c r="B17" s="856" t="s">
        <v>2</v>
      </c>
    </row>
    <row r="18" spans="1:4" x14ac:dyDescent="0.55000000000000004">
      <c r="A18" s="857" t="s">
        <v>3</v>
      </c>
      <c r="B18" s="856" t="s">
        <v>2</v>
      </c>
    </row>
    <row r="19" spans="1:4" x14ac:dyDescent="0.55000000000000004">
      <c r="A19" s="857"/>
      <c r="B19" s="856"/>
    </row>
    <row r="20" spans="1:4" x14ac:dyDescent="0.55000000000000004">
      <c r="A20" s="857" t="s">
        <v>5</v>
      </c>
      <c r="B20" s="856"/>
    </row>
    <row r="21" spans="1:4" ht="15.6" thickBot="1" x14ac:dyDescent="0.6">
      <c r="A21" s="200" t="s">
        <v>26</v>
      </c>
      <c r="B21" s="201"/>
    </row>
    <row r="22" spans="1:4" ht="15.6" thickTop="1" x14ac:dyDescent="0.55000000000000004">
      <c r="A22" s="857" t="s">
        <v>6</v>
      </c>
      <c r="B22" s="858"/>
      <c r="D22" s="44"/>
    </row>
    <row r="23" spans="1:4" s="52" customFormat="1" thickBot="1" x14ac:dyDescent="0.55000000000000004">
      <c r="A23" s="122" t="s">
        <v>7</v>
      </c>
      <c r="B23" s="124">
        <f>SUM(B17:B21)-(B22)</f>
        <v>0</v>
      </c>
    </row>
    <row r="24" spans="1:4" ht="12.75" customHeight="1" x14ac:dyDescent="0.55000000000000004">
      <c r="A24" s="191"/>
      <c r="B24" s="192"/>
    </row>
    <row r="25" spans="1:4" x14ac:dyDescent="0.55000000000000004">
      <c r="A25" s="855" t="s">
        <v>17</v>
      </c>
      <c r="B25" s="856"/>
    </row>
    <row r="26" spans="1:4" x14ac:dyDescent="0.55000000000000004">
      <c r="A26" s="857" t="s">
        <v>112</v>
      </c>
      <c r="B26" s="856"/>
    </row>
    <row r="27" spans="1:4" ht="16.5" customHeight="1" x14ac:dyDescent="0.55000000000000004">
      <c r="A27" s="857" t="s">
        <v>22</v>
      </c>
      <c r="B27" s="856"/>
    </row>
    <row r="28" spans="1:4" x14ac:dyDescent="0.55000000000000004">
      <c r="A28" s="857" t="s">
        <v>20</v>
      </c>
      <c r="B28" s="856"/>
    </row>
    <row r="29" spans="1:4" x14ac:dyDescent="0.55000000000000004">
      <c r="A29" s="857" t="s">
        <v>8</v>
      </c>
      <c r="B29" s="856"/>
    </row>
    <row r="30" spans="1:4" x14ac:dyDescent="0.55000000000000004">
      <c r="A30" s="857" t="s">
        <v>113</v>
      </c>
      <c r="B30" s="856"/>
    </row>
    <row r="31" spans="1:4" x14ac:dyDescent="0.55000000000000004">
      <c r="A31" s="857" t="s">
        <v>9</v>
      </c>
      <c r="B31" s="856">
        <v>6000000</v>
      </c>
    </row>
    <row r="32" spans="1:4" ht="15.6" thickBot="1" x14ac:dyDescent="0.6">
      <c r="A32" s="200" t="s">
        <v>10</v>
      </c>
      <c r="B32" s="146"/>
    </row>
    <row r="33" spans="1:2" s="52" customFormat="1" ht="15.6" thickTop="1" thickBot="1" x14ac:dyDescent="0.55000000000000004">
      <c r="A33" s="202" t="s">
        <v>11</v>
      </c>
      <c r="B33" s="123">
        <f>SUM(B26:B32)</f>
        <v>6000000</v>
      </c>
    </row>
    <row r="34" spans="1:2" ht="12.75" customHeight="1" x14ac:dyDescent="0.55000000000000004">
      <c r="A34" s="191"/>
      <c r="B34" s="192"/>
    </row>
    <row r="35" spans="1:2" x14ac:dyDescent="0.55000000000000004">
      <c r="A35" s="855" t="s">
        <v>18</v>
      </c>
      <c r="B35" s="856" t="s">
        <v>4</v>
      </c>
    </row>
    <row r="36" spans="1:2" x14ac:dyDescent="0.55000000000000004">
      <c r="A36" s="857" t="s">
        <v>12</v>
      </c>
      <c r="B36" s="856"/>
    </row>
    <row r="37" spans="1:2" x14ac:dyDescent="0.55000000000000004">
      <c r="A37" s="857" t="s">
        <v>13</v>
      </c>
      <c r="B37" s="856"/>
    </row>
    <row r="38" spans="1:2" x14ac:dyDescent="0.55000000000000004">
      <c r="A38" s="857" t="s">
        <v>14</v>
      </c>
      <c r="B38" s="856"/>
    </row>
    <row r="39" spans="1:2" ht="15.6" thickBot="1" x14ac:dyDescent="0.6">
      <c r="A39" s="200" t="s">
        <v>15</v>
      </c>
      <c r="B39" s="146"/>
    </row>
    <row r="40" spans="1:2" s="52" customFormat="1" ht="15.6" thickTop="1" thickBot="1" x14ac:dyDescent="0.55000000000000004">
      <c r="A40" s="202" t="s">
        <v>7</v>
      </c>
      <c r="B40" s="123">
        <f>SUM(B35:B39)</f>
        <v>0</v>
      </c>
    </row>
    <row r="41" spans="1:2" ht="12.75" customHeight="1" x14ac:dyDescent="0.55000000000000004">
      <c r="A41" s="191"/>
      <c r="B41" s="192"/>
    </row>
    <row r="42" spans="1:2" ht="15" customHeight="1" x14ac:dyDescent="0.55000000000000004">
      <c r="A42" s="120" t="s">
        <v>19</v>
      </c>
      <c r="B42" s="121"/>
    </row>
    <row r="43" spans="1:2" x14ac:dyDescent="0.55000000000000004">
      <c r="A43" s="859" t="s">
        <v>104</v>
      </c>
      <c r="B43" s="121"/>
    </row>
    <row r="44" spans="1:2" x14ac:dyDescent="0.55000000000000004">
      <c r="A44" s="859" t="s">
        <v>111</v>
      </c>
      <c r="B44" s="121" t="s">
        <v>2</v>
      </c>
    </row>
    <row r="45" spans="1:2" x14ac:dyDescent="0.55000000000000004">
      <c r="A45" s="860" t="s">
        <v>119</v>
      </c>
      <c r="B45" s="121"/>
    </row>
    <row r="46" spans="1:2" x14ac:dyDescent="0.55000000000000004">
      <c r="A46" s="860" t="s">
        <v>139</v>
      </c>
      <c r="B46" s="121"/>
    </row>
    <row r="47" spans="1:2" x14ac:dyDescent="0.55000000000000004">
      <c r="A47" s="860" t="s">
        <v>168</v>
      </c>
      <c r="B47" s="121"/>
    </row>
    <row r="48" spans="1:2" ht="15.6" thickBot="1" x14ac:dyDescent="0.6">
      <c r="A48" s="861" t="s">
        <v>184</v>
      </c>
      <c r="B48" s="121"/>
    </row>
    <row r="49" spans="1:2" ht="15.9" thickTop="1" thickBot="1" x14ac:dyDescent="0.6">
      <c r="A49" s="861" t="s">
        <v>233</v>
      </c>
      <c r="B49" s="121">
        <v>6000000</v>
      </c>
    </row>
    <row r="50" spans="1:2" ht="15.9" thickTop="1" thickBot="1" x14ac:dyDescent="0.6">
      <c r="A50" s="122" t="s">
        <v>11</v>
      </c>
      <c r="B50" s="124">
        <f>SUM(B43:B49)</f>
        <v>6000000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78"/>
  <sheetViews>
    <sheetView tabSelected="1" zoomScale="90" zoomScaleNormal="100" workbookViewId="0">
      <selection activeCell="N37" sqref="N37:N38"/>
    </sheetView>
  </sheetViews>
  <sheetFormatPr defaultColWidth="16.6640625" defaultRowHeight="12.3" x14ac:dyDescent="0.4"/>
  <cols>
    <col min="1" max="1" width="7.44140625" style="15" customWidth="1"/>
    <col min="2" max="2" width="27.109375" style="2" customWidth="1"/>
    <col min="3" max="3" width="67.6640625" style="2" bestFit="1" customWidth="1"/>
    <col min="4" max="4" width="4.6640625" style="23" customWidth="1"/>
    <col min="5" max="5" width="31.44140625" style="1" customWidth="1"/>
    <col min="6" max="6" width="11.33203125" style="1" customWidth="1"/>
    <col min="7" max="7" width="11.6640625" style="1" customWidth="1"/>
    <col min="8" max="8" width="11.33203125" style="1" customWidth="1"/>
    <col min="9" max="9" width="12" style="1" customWidth="1"/>
    <col min="10" max="10" width="11.33203125" style="1" customWidth="1"/>
    <col min="11" max="11" width="11.6640625" style="1" customWidth="1"/>
    <col min="12" max="12" width="11" style="1" customWidth="1"/>
    <col min="13" max="13" width="12.6640625" style="130" bestFit="1" customWidth="1"/>
    <col min="14" max="14" width="17.33203125" style="8" customWidth="1"/>
    <col min="15" max="16384" width="16.6640625" style="1"/>
  </cols>
  <sheetData>
    <row r="1" spans="1:14" x14ac:dyDescent="0.4">
      <c r="A1" s="1021" t="s">
        <v>48</v>
      </c>
      <c r="B1" s="1021"/>
      <c r="C1" s="1021"/>
      <c r="D1" s="1021"/>
      <c r="E1" s="1021"/>
      <c r="F1" s="1021"/>
      <c r="G1" s="1021"/>
      <c r="H1" s="1021"/>
      <c r="I1" s="1021"/>
      <c r="J1" s="1021"/>
      <c r="K1" s="1021"/>
      <c r="L1" s="1021"/>
    </row>
    <row r="2" spans="1:14" x14ac:dyDescent="0.4">
      <c r="A2" s="1022" t="s">
        <v>49</v>
      </c>
      <c r="B2" s="1022"/>
      <c r="C2" s="1022"/>
      <c r="D2" s="1022"/>
      <c r="E2" s="1022"/>
      <c r="F2" s="1022"/>
      <c r="G2" s="1022"/>
      <c r="H2" s="1022"/>
      <c r="I2" s="1022"/>
      <c r="J2" s="1022"/>
      <c r="K2" s="1022"/>
      <c r="L2" s="1022"/>
    </row>
    <row r="3" spans="1:14" x14ac:dyDescent="0.4">
      <c r="A3" s="1022" t="s">
        <v>50</v>
      </c>
      <c r="B3" s="1022"/>
      <c r="C3" s="1022"/>
      <c r="D3" s="1022"/>
      <c r="E3" s="1022"/>
      <c r="F3" s="1022"/>
      <c r="G3" s="1022"/>
      <c r="H3" s="1022"/>
      <c r="I3" s="1022"/>
      <c r="J3" s="1022"/>
      <c r="K3" s="1022"/>
      <c r="L3" s="1022"/>
    </row>
    <row r="4" spans="1:14" x14ac:dyDescent="0.4">
      <c r="A4" s="1022" t="s">
        <v>2</v>
      </c>
      <c r="B4" s="1022"/>
      <c r="C4" s="1022"/>
      <c r="D4" s="1022"/>
      <c r="E4" s="1022"/>
      <c r="F4" s="1022"/>
      <c r="G4" s="1022"/>
      <c r="H4" s="1022"/>
      <c r="I4" s="1022"/>
      <c r="J4" s="1022"/>
      <c r="K4" s="1022"/>
      <c r="L4" s="1022"/>
    </row>
    <row r="5" spans="1:14" ht="12.6" thickBot="1" x14ac:dyDescent="0.45">
      <c r="A5" s="1022" t="s">
        <v>2</v>
      </c>
      <c r="B5" s="1022"/>
      <c r="C5" s="1022"/>
      <c r="D5" s="1022"/>
      <c r="E5" s="1022"/>
      <c r="F5" s="1022"/>
      <c r="G5" s="1022"/>
      <c r="H5" s="1022"/>
      <c r="I5" s="1022"/>
      <c r="J5" s="1022"/>
      <c r="K5" s="1022"/>
      <c r="L5" s="1022"/>
    </row>
    <row r="6" spans="1:14" ht="24.9" thickBot="1" x14ac:dyDescent="0.45">
      <c r="A6" s="3" t="s">
        <v>51</v>
      </c>
      <c r="B6" s="4" t="s">
        <v>52</v>
      </c>
      <c r="C6" s="4" t="s">
        <v>53</v>
      </c>
      <c r="D6" s="5"/>
      <c r="E6" s="1" t="s">
        <v>54</v>
      </c>
      <c r="F6" s="6" t="s">
        <v>83</v>
      </c>
      <c r="G6" s="6" t="s">
        <v>108</v>
      </c>
      <c r="H6" s="6" t="s">
        <v>110</v>
      </c>
      <c r="I6" s="6" t="s">
        <v>133</v>
      </c>
      <c r="J6" s="6" t="s">
        <v>167</v>
      </c>
      <c r="K6" s="6" t="s">
        <v>183</v>
      </c>
      <c r="L6" s="6" t="s">
        <v>232</v>
      </c>
      <c r="M6" s="888" t="s">
        <v>706</v>
      </c>
      <c r="N6" s="129" t="s">
        <v>705</v>
      </c>
    </row>
    <row r="7" spans="1:14" x14ac:dyDescent="0.4">
      <c r="A7" s="993">
        <v>1</v>
      </c>
      <c r="B7" s="996" t="s">
        <v>219</v>
      </c>
      <c r="C7" s="1010" t="s">
        <v>697</v>
      </c>
      <c r="D7" s="999" t="s">
        <v>56</v>
      </c>
      <c r="E7" s="36" t="s">
        <v>228</v>
      </c>
      <c r="F7" s="7">
        <v>0</v>
      </c>
      <c r="G7" s="7">
        <v>429000</v>
      </c>
      <c r="H7" s="7">
        <v>0</v>
      </c>
      <c r="I7" s="7">
        <v>0</v>
      </c>
      <c r="J7" s="7">
        <v>0</v>
      </c>
      <c r="K7" s="7">
        <v>0</v>
      </c>
      <c r="L7" s="7">
        <v>0</v>
      </c>
      <c r="M7" s="1017" t="s">
        <v>714</v>
      </c>
      <c r="N7" s="1014" t="s">
        <v>742</v>
      </c>
    </row>
    <row r="8" spans="1:14" x14ac:dyDescent="0.4">
      <c r="A8" s="994"/>
      <c r="B8" s="997"/>
      <c r="C8" s="1011"/>
      <c r="D8" s="981"/>
      <c r="E8" s="128" t="s">
        <v>224</v>
      </c>
      <c r="F8" s="127">
        <v>0</v>
      </c>
      <c r="G8" s="127">
        <v>2500000</v>
      </c>
      <c r="H8" s="127">
        <v>0</v>
      </c>
      <c r="I8" s="127">
        <v>0</v>
      </c>
      <c r="J8" s="127">
        <v>0</v>
      </c>
      <c r="K8" s="127">
        <v>0</v>
      </c>
      <c r="L8" s="127">
        <v>0</v>
      </c>
      <c r="M8" s="1018"/>
      <c r="N8" s="1015"/>
    </row>
    <row r="9" spans="1:14" ht="12.6" x14ac:dyDescent="0.45">
      <c r="A9" s="994"/>
      <c r="B9" s="997"/>
      <c r="C9" s="1011"/>
      <c r="D9" s="981"/>
      <c r="E9" s="241" t="s">
        <v>58</v>
      </c>
      <c r="F9" s="9">
        <v>0</v>
      </c>
      <c r="G9" s="9">
        <v>7831000</v>
      </c>
      <c r="H9" s="9">
        <v>0</v>
      </c>
      <c r="I9" s="9">
        <v>0</v>
      </c>
      <c r="J9" s="9">
        <v>0</v>
      </c>
      <c r="K9" s="9">
        <v>0</v>
      </c>
      <c r="L9" s="9">
        <v>0</v>
      </c>
      <c r="M9" s="1018"/>
      <c r="N9" s="1015"/>
    </row>
    <row r="10" spans="1:14" ht="12.6" thickBot="1" x14ac:dyDescent="0.45">
      <c r="A10" s="995"/>
      <c r="B10" s="998"/>
      <c r="C10" s="1012"/>
      <c r="D10" s="992"/>
      <c r="E10" s="37" t="s">
        <v>59</v>
      </c>
      <c r="F10" s="712">
        <v>0</v>
      </c>
      <c r="G10" s="712">
        <v>265000</v>
      </c>
      <c r="H10" s="893">
        <v>0</v>
      </c>
      <c r="I10" s="893">
        <v>0</v>
      </c>
      <c r="J10" s="893">
        <v>0</v>
      </c>
      <c r="K10" s="893">
        <v>0</v>
      </c>
      <c r="L10" s="893">
        <v>0</v>
      </c>
      <c r="M10" s="1009"/>
      <c r="N10" s="1016"/>
    </row>
    <row r="11" spans="1:14" x14ac:dyDescent="0.4">
      <c r="A11" s="994">
        <v>2</v>
      </c>
      <c r="B11" s="997" t="s">
        <v>55</v>
      </c>
      <c r="C11" s="1011" t="s">
        <v>229</v>
      </c>
      <c r="D11" s="797"/>
      <c r="E11" s="889" t="s">
        <v>57</v>
      </c>
      <c r="F11" s="890">
        <v>0</v>
      </c>
      <c r="G11" s="891">
        <v>265000</v>
      </c>
      <c r="H11" s="890">
        <v>0</v>
      </c>
      <c r="I11" s="890">
        <v>0</v>
      </c>
      <c r="J11" s="890">
        <v>0</v>
      </c>
      <c r="K11" s="890">
        <v>0</v>
      </c>
      <c r="L11" s="892">
        <v>0</v>
      </c>
      <c r="M11" s="971" t="s">
        <v>715</v>
      </c>
      <c r="N11" s="985" t="s">
        <v>742</v>
      </c>
    </row>
    <row r="12" spans="1:14" ht="12.6" thickBot="1" x14ac:dyDescent="0.45">
      <c r="A12" s="995"/>
      <c r="B12" s="998"/>
      <c r="C12" s="1012"/>
      <c r="D12" s="793" t="s">
        <v>56</v>
      </c>
      <c r="E12" s="37" t="s">
        <v>59</v>
      </c>
      <c r="F12" s="35">
        <v>0</v>
      </c>
      <c r="G12" s="712">
        <v>385000</v>
      </c>
      <c r="H12" s="35">
        <v>0</v>
      </c>
      <c r="I12" s="35">
        <v>0</v>
      </c>
      <c r="J12" s="35">
        <v>0</v>
      </c>
      <c r="K12" s="35">
        <v>0</v>
      </c>
      <c r="L12" s="713">
        <v>0</v>
      </c>
      <c r="M12" s="1009"/>
      <c r="N12" s="986"/>
    </row>
    <row r="13" spans="1:14" ht="13.2" customHeight="1" x14ac:dyDescent="0.4">
      <c r="A13" s="974">
        <v>3</v>
      </c>
      <c r="B13" s="988" t="s">
        <v>67</v>
      </c>
      <c r="C13" s="978" t="s">
        <v>237</v>
      </c>
      <c r="D13" s="981" t="s">
        <v>56</v>
      </c>
      <c r="E13" s="90" t="s">
        <v>62</v>
      </c>
      <c r="F13" s="91">
        <v>0</v>
      </c>
      <c r="G13" s="91">
        <v>0</v>
      </c>
      <c r="H13" s="91">
        <v>0</v>
      </c>
      <c r="I13" s="91">
        <v>326564</v>
      </c>
      <c r="J13" s="91">
        <v>396352</v>
      </c>
      <c r="K13" s="91">
        <v>0</v>
      </c>
      <c r="L13" s="91">
        <v>0</v>
      </c>
      <c r="M13" s="1013" t="s">
        <v>716</v>
      </c>
      <c r="N13" s="985" t="s">
        <v>742</v>
      </c>
    </row>
    <row r="14" spans="1:14" ht="12.6" thickBot="1" x14ac:dyDescent="0.45">
      <c r="A14" s="975"/>
      <c r="B14" s="989"/>
      <c r="C14" s="983"/>
      <c r="D14" s="980"/>
      <c r="E14" s="33" t="s">
        <v>63</v>
      </c>
      <c r="F14" s="802">
        <v>0</v>
      </c>
      <c r="G14" s="802">
        <v>0</v>
      </c>
      <c r="H14" s="802">
        <v>0</v>
      </c>
      <c r="I14" s="802">
        <v>1306257</v>
      </c>
      <c r="J14" s="802">
        <v>1585407</v>
      </c>
      <c r="K14" s="802">
        <v>0</v>
      </c>
      <c r="L14" s="802">
        <v>0</v>
      </c>
      <c r="M14" s="972"/>
      <c r="N14" s="986"/>
    </row>
    <row r="15" spans="1:14" ht="12.3" customHeight="1" x14ac:dyDescent="0.4">
      <c r="A15" s="974">
        <v>4</v>
      </c>
      <c r="B15" s="988" t="s">
        <v>67</v>
      </c>
      <c r="C15" s="1019" t="s">
        <v>602</v>
      </c>
      <c r="D15" s="981" t="s">
        <v>56</v>
      </c>
      <c r="E15" s="90" t="s">
        <v>62</v>
      </c>
      <c r="F15" s="91"/>
      <c r="G15" s="91">
        <v>0</v>
      </c>
      <c r="H15" s="91"/>
      <c r="I15" s="91">
        <v>8600</v>
      </c>
      <c r="J15" s="91">
        <v>0</v>
      </c>
      <c r="K15" s="91">
        <v>34400</v>
      </c>
      <c r="L15" s="91">
        <v>0</v>
      </c>
      <c r="M15" s="971" t="s">
        <v>717</v>
      </c>
      <c r="N15" s="985" t="s">
        <v>742</v>
      </c>
    </row>
    <row r="16" spans="1:14" ht="12.6" thickBot="1" x14ac:dyDescent="0.45">
      <c r="A16" s="975"/>
      <c r="B16" s="989"/>
      <c r="C16" s="1020"/>
      <c r="D16" s="980"/>
      <c r="E16" s="33" t="s">
        <v>63</v>
      </c>
      <c r="F16" s="802"/>
      <c r="G16" s="802">
        <v>0</v>
      </c>
      <c r="H16" s="802"/>
      <c r="I16" s="802">
        <v>34400</v>
      </c>
      <c r="J16" s="802">
        <v>0</v>
      </c>
      <c r="K16" s="802">
        <v>137600</v>
      </c>
      <c r="L16" s="802">
        <v>0</v>
      </c>
      <c r="M16" s="972"/>
      <c r="N16" s="986"/>
    </row>
    <row r="17" spans="1:15" ht="12.6" thickBot="1" x14ac:dyDescent="0.45">
      <c r="A17" s="792">
        <v>5</v>
      </c>
      <c r="B17" s="798" t="s">
        <v>67</v>
      </c>
      <c r="C17" s="796" t="s">
        <v>169</v>
      </c>
      <c r="D17" s="793" t="s">
        <v>56</v>
      </c>
      <c r="E17" s="101" t="s">
        <v>62</v>
      </c>
      <c r="F17" s="11">
        <v>250000</v>
      </c>
      <c r="G17" s="11">
        <v>250000</v>
      </c>
      <c r="H17" s="11">
        <v>250000</v>
      </c>
      <c r="I17" s="11">
        <v>300000</v>
      </c>
      <c r="J17" s="11">
        <v>300000</v>
      </c>
      <c r="K17" s="11">
        <v>300000</v>
      </c>
      <c r="L17" s="11">
        <v>300000</v>
      </c>
      <c r="M17" s="954" t="s">
        <v>718</v>
      </c>
      <c r="N17" s="961" t="s">
        <v>742</v>
      </c>
    </row>
    <row r="18" spans="1:15" ht="12.6" thickBot="1" x14ac:dyDescent="0.45">
      <c r="A18" s="792">
        <v>6</v>
      </c>
      <c r="B18" s="798" t="s">
        <v>67</v>
      </c>
      <c r="C18" s="796" t="s">
        <v>221</v>
      </c>
      <c r="D18" s="793" t="s">
        <v>56</v>
      </c>
      <c r="E18" s="40" t="s">
        <v>227</v>
      </c>
      <c r="F18" s="13">
        <v>200000</v>
      </c>
      <c r="G18" s="13">
        <v>200000</v>
      </c>
      <c r="H18" s="13">
        <v>200000</v>
      </c>
      <c r="I18" s="11">
        <v>200000</v>
      </c>
      <c r="J18" s="11">
        <v>200000</v>
      </c>
      <c r="K18" s="11">
        <v>200000</v>
      </c>
      <c r="L18" s="11">
        <v>200000</v>
      </c>
      <c r="M18" s="954" t="s">
        <v>719</v>
      </c>
      <c r="N18" s="961" t="s">
        <v>742</v>
      </c>
    </row>
    <row r="19" spans="1:15" ht="12.6" thickBot="1" x14ac:dyDescent="0.45">
      <c r="A19" s="792">
        <v>7</v>
      </c>
      <c r="B19" s="798" t="s">
        <v>67</v>
      </c>
      <c r="C19" s="796" t="s">
        <v>194</v>
      </c>
      <c r="D19" s="793" t="s">
        <v>56</v>
      </c>
      <c r="E19" s="101" t="s">
        <v>62</v>
      </c>
      <c r="F19" s="11">
        <v>350000</v>
      </c>
      <c r="G19" s="802">
        <v>0</v>
      </c>
      <c r="H19" s="802">
        <v>0</v>
      </c>
      <c r="I19" s="802">
        <v>0</v>
      </c>
      <c r="J19" s="802">
        <v>0</v>
      </c>
      <c r="K19" s="802">
        <v>0</v>
      </c>
      <c r="L19" s="802">
        <v>0</v>
      </c>
      <c r="M19" s="954">
        <v>19</v>
      </c>
      <c r="N19" s="961" t="s">
        <v>742</v>
      </c>
    </row>
    <row r="20" spans="1:15" x14ac:dyDescent="0.4">
      <c r="A20" s="974">
        <v>8</v>
      </c>
      <c r="B20" s="1001" t="s">
        <v>67</v>
      </c>
      <c r="C20" s="1003" t="s">
        <v>231</v>
      </c>
      <c r="D20" s="981" t="s">
        <v>56</v>
      </c>
      <c r="E20" s="90" t="s">
        <v>62</v>
      </c>
      <c r="F20" s="894">
        <v>0</v>
      </c>
      <c r="G20" s="894">
        <v>0</v>
      </c>
      <c r="H20" s="895">
        <v>50000</v>
      </c>
      <c r="I20" s="896">
        <v>0</v>
      </c>
      <c r="J20" s="896">
        <v>0</v>
      </c>
      <c r="K20" s="896">
        <v>0</v>
      </c>
      <c r="L20" s="897">
        <v>0</v>
      </c>
      <c r="M20" s="971" t="s">
        <v>720</v>
      </c>
      <c r="N20" s="985" t="s">
        <v>742</v>
      </c>
    </row>
    <row r="21" spans="1:15" ht="12.6" thickBot="1" x14ac:dyDescent="0.45">
      <c r="A21" s="975"/>
      <c r="B21" s="1002"/>
      <c r="C21" s="1004"/>
      <c r="D21" s="992"/>
      <c r="E21" s="97" t="s">
        <v>58</v>
      </c>
      <c r="F21" s="144"/>
      <c r="G21" s="144"/>
      <c r="H21" s="245"/>
      <c r="I21" s="144">
        <v>2200000</v>
      </c>
      <c r="J21" s="246"/>
      <c r="K21" s="246"/>
      <c r="L21" s="726"/>
      <c r="M21" s="972"/>
      <c r="N21" s="986"/>
    </row>
    <row r="22" spans="1:15" x14ac:dyDescent="0.4">
      <c r="A22" s="974">
        <v>9</v>
      </c>
      <c r="B22" s="988" t="s">
        <v>67</v>
      </c>
      <c r="C22" s="978" t="s">
        <v>33</v>
      </c>
      <c r="D22" s="981" t="s">
        <v>56</v>
      </c>
      <c r="E22" s="96" t="s">
        <v>65</v>
      </c>
      <c r="F22" s="95">
        <v>125000</v>
      </c>
      <c r="G22" s="95">
        <v>125000</v>
      </c>
      <c r="H22" s="95">
        <v>125000</v>
      </c>
      <c r="I22" s="95">
        <v>125000</v>
      </c>
      <c r="J22" s="95">
        <v>125000</v>
      </c>
      <c r="K22" s="95">
        <v>125000</v>
      </c>
      <c r="L22" s="95">
        <v>125000</v>
      </c>
      <c r="M22" s="971" t="s">
        <v>721</v>
      </c>
      <c r="N22" s="985" t="s">
        <v>742</v>
      </c>
    </row>
    <row r="23" spans="1:15" ht="12.6" thickBot="1" x14ac:dyDescent="0.45">
      <c r="A23" s="975"/>
      <c r="B23" s="989"/>
      <c r="C23" s="983"/>
      <c r="D23" s="992"/>
      <c r="E23" s="40" t="s">
        <v>66</v>
      </c>
      <c r="F23" s="13">
        <v>925000</v>
      </c>
      <c r="G23" s="13">
        <v>975000</v>
      </c>
      <c r="H23" s="13">
        <v>1025000</v>
      </c>
      <c r="I23" s="13">
        <v>1075000</v>
      </c>
      <c r="J23" s="13">
        <v>1125000</v>
      </c>
      <c r="K23" s="13">
        <v>1175000</v>
      </c>
      <c r="L23" s="13">
        <v>1225000</v>
      </c>
      <c r="M23" s="972"/>
      <c r="N23" s="986"/>
    </row>
    <row r="24" spans="1:15" ht="12.6" thickBot="1" x14ac:dyDescent="0.45">
      <c r="A24" s="792">
        <v>10</v>
      </c>
      <c r="B24" s="798" t="s">
        <v>67</v>
      </c>
      <c r="C24" s="799" t="s">
        <v>121</v>
      </c>
      <c r="D24" s="793" t="s">
        <v>56</v>
      </c>
      <c r="E24" s="101" t="s">
        <v>62</v>
      </c>
      <c r="F24" s="39">
        <v>0</v>
      </c>
      <c r="G24" s="39">
        <v>0</v>
      </c>
      <c r="H24" s="39">
        <v>0</v>
      </c>
      <c r="I24" s="39">
        <v>0</v>
      </c>
      <c r="J24" s="131">
        <v>300000</v>
      </c>
      <c r="K24" s="92">
        <v>0</v>
      </c>
      <c r="L24" s="92">
        <v>0</v>
      </c>
      <c r="M24" s="954" t="s">
        <v>722</v>
      </c>
      <c r="N24" s="961" t="s">
        <v>742</v>
      </c>
    </row>
    <row r="25" spans="1:15" ht="12.6" thickBot="1" x14ac:dyDescent="0.45">
      <c r="A25" s="792">
        <v>11</v>
      </c>
      <c r="B25" s="798" t="s">
        <v>67</v>
      </c>
      <c r="C25" s="796" t="s">
        <v>238</v>
      </c>
      <c r="D25" s="793" t="s">
        <v>56</v>
      </c>
      <c r="E25" s="101" t="s">
        <v>64</v>
      </c>
      <c r="F25" s="92"/>
      <c r="G25" s="92">
        <v>0</v>
      </c>
      <c r="H25" s="92">
        <v>0</v>
      </c>
      <c r="I25" s="92">
        <v>200000</v>
      </c>
      <c r="J25" s="92">
        <v>0</v>
      </c>
      <c r="K25" s="92">
        <v>200000</v>
      </c>
      <c r="L25" s="92">
        <v>0</v>
      </c>
      <c r="M25" s="954" t="s">
        <v>723</v>
      </c>
      <c r="N25" s="961" t="s">
        <v>742</v>
      </c>
    </row>
    <row r="26" spans="1:15" x14ac:dyDescent="0.4">
      <c r="A26" s="974">
        <v>12</v>
      </c>
      <c r="B26" s="988" t="s">
        <v>61</v>
      </c>
      <c r="C26" s="1008" t="s">
        <v>239</v>
      </c>
      <c r="D26" s="981" t="s">
        <v>56</v>
      </c>
      <c r="E26" s="90" t="s">
        <v>62</v>
      </c>
      <c r="F26" s="91">
        <v>0</v>
      </c>
      <c r="G26" s="91">
        <v>0</v>
      </c>
      <c r="H26" s="91">
        <v>16730</v>
      </c>
      <c r="I26" s="91">
        <v>0</v>
      </c>
      <c r="J26" s="91">
        <v>0</v>
      </c>
      <c r="K26" s="91">
        <v>204190</v>
      </c>
      <c r="L26" s="892">
        <v>0</v>
      </c>
      <c r="M26" s="971" t="s">
        <v>724</v>
      </c>
      <c r="N26" s="985" t="s">
        <v>742</v>
      </c>
      <c r="O26" s="34"/>
    </row>
    <row r="27" spans="1:15" ht="12.6" thickBot="1" x14ac:dyDescent="0.45">
      <c r="A27" s="975"/>
      <c r="B27" s="1007"/>
      <c r="C27" s="991"/>
      <c r="D27" s="980"/>
      <c r="E27" s="103" t="s">
        <v>117</v>
      </c>
      <c r="F27" s="92">
        <v>0</v>
      </c>
      <c r="G27" s="92">
        <v>0</v>
      </c>
      <c r="H27" s="104">
        <v>66920</v>
      </c>
      <c r="I27" s="92">
        <v>0</v>
      </c>
      <c r="J27" s="92">
        <v>0</v>
      </c>
      <c r="K27" s="104">
        <v>816764</v>
      </c>
      <c r="L27" s="713">
        <v>0</v>
      </c>
      <c r="M27" s="972"/>
      <c r="N27" s="986"/>
      <c r="O27" s="34"/>
    </row>
    <row r="28" spans="1:15" ht="12.6" thickBot="1" x14ac:dyDescent="0.45">
      <c r="A28" s="792">
        <v>13</v>
      </c>
      <c r="B28" s="798" t="s">
        <v>67</v>
      </c>
      <c r="C28" s="799" t="s">
        <v>128</v>
      </c>
      <c r="D28" s="793" t="s">
        <v>56</v>
      </c>
      <c r="E28" s="101" t="s">
        <v>62</v>
      </c>
      <c r="F28" s="92">
        <v>0</v>
      </c>
      <c r="G28" s="92">
        <v>0</v>
      </c>
      <c r="H28" s="92">
        <v>0</v>
      </c>
      <c r="I28" s="92">
        <v>0</v>
      </c>
      <c r="J28" s="92">
        <v>0</v>
      </c>
      <c r="K28" s="92">
        <v>0</v>
      </c>
      <c r="L28" s="92"/>
      <c r="M28" s="954" t="s">
        <v>725</v>
      </c>
      <c r="N28" s="961" t="s">
        <v>742</v>
      </c>
      <c r="O28" s="34"/>
    </row>
    <row r="29" spans="1:15" x14ac:dyDescent="0.4">
      <c r="A29" s="1005">
        <v>14</v>
      </c>
      <c r="B29" s="1006" t="s">
        <v>67</v>
      </c>
      <c r="C29" s="990" t="s">
        <v>195</v>
      </c>
      <c r="D29" s="999" t="s">
        <v>56</v>
      </c>
      <c r="E29" s="113" t="s">
        <v>62</v>
      </c>
      <c r="F29" s="7">
        <v>0</v>
      </c>
      <c r="G29" s="7">
        <v>0</v>
      </c>
      <c r="H29" s="7">
        <v>200000</v>
      </c>
      <c r="I29" s="114">
        <v>0</v>
      </c>
      <c r="J29" s="114">
        <v>0</v>
      </c>
      <c r="K29" s="114">
        <v>0</v>
      </c>
      <c r="L29" s="239">
        <v>0</v>
      </c>
      <c r="M29" s="973" t="s">
        <v>726</v>
      </c>
      <c r="N29" s="987" t="s">
        <v>743</v>
      </c>
    </row>
    <row r="30" spans="1:15" ht="12.6" thickBot="1" x14ac:dyDescent="0.45">
      <c r="A30" s="975"/>
      <c r="B30" s="1007"/>
      <c r="C30" s="991"/>
      <c r="D30" s="1000"/>
      <c r="E30" s="103" t="s">
        <v>117</v>
      </c>
      <c r="F30" s="92">
        <v>0</v>
      </c>
      <c r="G30" s="92">
        <v>0</v>
      </c>
      <c r="H30" s="104">
        <v>200000</v>
      </c>
      <c r="I30" s="100">
        <v>0</v>
      </c>
      <c r="J30" s="100">
        <v>0</v>
      </c>
      <c r="K30" s="100">
        <v>0</v>
      </c>
      <c r="L30" s="713">
        <v>0</v>
      </c>
      <c r="M30" s="972"/>
      <c r="N30" s="986"/>
    </row>
    <row r="31" spans="1:15" ht="12.6" thickBot="1" x14ac:dyDescent="0.45">
      <c r="A31" s="792">
        <v>15</v>
      </c>
      <c r="B31" s="798" t="s">
        <v>67</v>
      </c>
      <c r="C31" s="799" t="s">
        <v>196</v>
      </c>
      <c r="D31" s="793" t="s">
        <v>56</v>
      </c>
      <c r="E31" s="101" t="s">
        <v>62</v>
      </c>
      <c r="F31" s="92">
        <v>50000</v>
      </c>
      <c r="G31" s="92">
        <v>0</v>
      </c>
      <c r="H31" s="100">
        <v>0</v>
      </c>
      <c r="I31" s="100">
        <v>0</v>
      </c>
      <c r="J31" s="100">
        <v>0</v>
      </c>
      <c r="K31" s="100">
        <v>0</v>
      </c>
      <c r="L31" s="100"/>
      <c r="M31" s="954" t="s">
        <v>727</v>
      </c>
      <c r="N31" s="961" t="s">
        <v>742</v>
      </c>
    </row>
    <row r="32" spans="1:15" x14ac:dyDescent="0.4">
      <c r="A32" s="974">
        <v>16</v>
      </c>
      <c r="B32" s="988" t="s">
        <v>67</v>
      </c>
      <c r="C32" s="1008" t="s">
        <v>240</v>
      </c>
      <c r="D32" s="981" t="s">
        <v>56</v>
      </c>
      <c r="E32" s="90" t="s">
        <v>62</v>
      </c>
      <c r="F32" s="27">
        <v>0</v>
      </c>
      <c r="G32" s="14">
        <v>195000</v>
      </c>
      <c r="H32" s="27">
        <v>0</v>
      </c>
      <c r="I32" s="14">
        <v>195000</v>
      </c>
      <c r="J32" s="27">
        <v>0</v>
      </c>
      <c r="K32" s="14">
        <v>195000</v>
      </c>
      <c r="L32" s="892">
        <v>0</v>
      </c>
      <c r="M32" s="971" t="s">
        <v>728</v>
      </c>
      <c r="N32" s="987" t="s">
        <v>743</v>
      </c>
    </row>
    <row r="33" spans="1:14" ht="12.6" thickBot="1" x14ac:dyDescent="0.45">
      <c r="A33" s="975"/>
      <c r="B33" s="989"/>
      <c r="C33" s="1027"/>
      <c r="D33" s="992"/>
      <c r="E33" s="103" t="s">
        <v>117</v>
      </c>
      <c r="F33" s="105">
        <v>0</v>
      </c>
      <c r="G33" s="105">
        <v>780000</v>
      </c>
      <c r="H33" s="105">
        <v>0</v>
      </c>
      <c r="I33" s="105">
        <v>780000</v>
      </c>
      <c r="J33" s="105">
        <v>0</v>
      </c>
      <c r="K33" s="105">
        <v>780000</v>
      </c>
      <c r="L33" s="713">
        <v>0</v>
      </c>
      <c r="M33" s="972"/>
      <c r="N33" s="986"/>
    </row>
    <row r="34" spans="1:14" ht="12.6" thickBot="1" x14ac:dyDescent="0.45">
      <c r="A34" s="792">
        <v>17</v>
      </c>
      <c r="B34" s="798" t="s">
        <v>67</v>
      </c>
      <c r="C34" s="799" t="s">
        <v>226</v>
      </c>
      <c r="D34" s="793" t="s">
        <v>56</v>
      </c>
      <c r="E34" s="97" t="s">
        <v>58</v>
      </c>
      <c r="F34" s="802">
        <v>0</v>
      </c>
      <c r="G34" s="898">
        <v>0</v>
      </c>
      <c r="H34" s="898">
        <v>1770000</v>
      </c>
      <c r="I34" s="898">
        <v>0</v>
      </c>
      <c r="J34" s="898">
        <v>0</v>
      </c>
      <c r="K34" s="898">
        <v>0</v>
      </c>
      <c r="L34" s="713">
        <v>0</v>
      </c>
      <c r="M34" s="954" t="s">
        <v>729</v>
      </c>
      <c r="N34" s="961" t="s">
        <v>742</v>
      </c>
    </row>
    <row r="35" spans="1:14" ht="12.6" thickBot="1" x14ac:dyDescent="0.45">
      <c r="A35" s="792">
        <v>18</v>
      </c>
      <c r="B35" s="798" t="s">
        <v>67</v>
      </c>
      <c r="C35" s="799" t="s">
        <v>225</v>
      </c>
      <c r="D35" s="793" t="s">
        <v>56</v>
      </c>
      <c r="E35" s="101" t="s">
        <v>62</v>
      </c>
      <c r="F35" s="39">
        <v>0</v>
      </c>
      <c r="G35" s="898"/>
      <c r="H35" s="35">
        <v>590000</v>
      </c>
      <c r="I35" s="898"/>
      <c r="J35" s="898"/>
      <c r="K35" s="898"/>
      <c r="L35" s="713">
        <v>0</v>
      </c>
      <c r="M35" s="954"/>
      <c r="N35" s="961" t="s">
        <v>742</v>
      </c>
    </row>
    <row r="36" spans="1:14" ht="12.6" thickBot="1" x14ac:dyDescent="0.45">
      <c r="A36" s="792">
        <v>19</v>
      </c>
      <c r="B36" s="798" t="s">
        <v>67</v>
      </c>
      <c r="C36" s="796" t="s">
        <v>182</v>
      </c>
      <c r="D36" s="792" t="s">
        <v>56</v>
      </c>
      <c r="E36" s="101" t="s">
        <v>62</v>
      </c>
      <c r="F36" s="35">
        <v>150000</v>
      </c>
      <c r="G36" s="100">
        <v>0</v>
      </c>
      <c r="H36" s="100">
        <v>0</v>
      </c>
      <c r="I36" s="100">
        <v>0</v>
      </c>
      <c r="J36" s="100">
        <v>0</v>
      </c>
      <c r="K36" s="100">
        <v>0</v>
      </c>
      <c r="L36" s="713">
        <v>0</v>
      </c>
      <c r="M36" s="954" t="s">
        <v>730</v>
      </c>
      <c r="N36" s="961" t="s">
        <v>742</v>
      </c>
    </row>
    <row r="37" spans="1:14" ht="12.6" thickBot="1" x14ac:dyDescent="0.45">
      <c r="A37" s="974">
        <v>20</v>
      </c>
      <c r="B37" s="988" t="s">
        <v>67</v>
      </c>
      <c r="C37" s="978" t="s">
        <v>704</v>
      </c>
      <c r="D37" s="974" t="s">
        <v>56</v>
      </c>
      <c r="E37" s="33" t="s">
        <v>63</v>
      </c>
      <c r="F37" s="35">
        <v>0</v>
      </c>
      <c r="G37" s="100">
        <v>0</v>
      </c>
      <c r="H37" s="100">
        <v>0</v>
      </c>
      <c r="I37" s="100">
        <v>0</v>
      </c>
      <c r="J37" s="100">
        <v>0</v>
      </c>
      <c r="K37" s="100">
        <v>0</v>
      </c>
      <c r="L37" s="802">
        <v>528000</v>
      </c>
      <c r="M37" s="973" t="s">
        <v>731</v>
      </c>
      <c r="N37" s="1200" t="s">
        <v>744</v>
      </c>
    </row>
    <row r="38" spans="1:14" ht="12.6" thickBot="1" x14ac:dyDescent="0.45">
      <c r="A38" s="975"/>
      <c r="B38" s="1028"/>
      <c r="C38" s="977"/>
      <c r="D38" s="1029"/>
      <c r="E38" s="242" t="s">
        <v>62</v>
      </c>
      <c r="F38" s="35">
        <v>0</v>
      </c>
      <c r="G38" s="100">
        <v>0</v>
      </c>
      <c r="H38" s="100">
        <v>0</v>
      </c>
      <c r="I38" s="100">
        <v>0</v>
      </c>
      <c r="J38" s="100">
        <v>0</v>
      </c>
      <c r="K38" s="100">
        <v>0</v>
      </c>
      <c r="L38" s="243">
        <v>132000</v>
      </c>
      <c r="M38" s="972"/>
      <c r="N38" s="1199"/>
    </row>
    <row r="39" spans="1:14" ht="12.6" thickBot="1" x14ac:dyDescent="0.45">
      <c r="A39" s="792">
        <v>21</v>
      </c>
      <c r="B39" s="791" t="s">
        <v>69</v>
      </c>
      <c r="C39" s="796" t="s">
        <v>170</v>
      </c>
      <c r="D39" s="793" t="s">
        <v>56</v>
      </c>
      <c r="E39" s="38" t="s">
        <v>107</v>
      </c>
      <c r="F39" s="39">
        <v>0</v>
      </c>
      <c r="G39" s="35">
        <v>100000</v>
      </c>
      <c r="H39" s="35">
        <v>0</v>
      </c>
      <c r="I39" s="35">
        <v>0</v>
      </c>
      <c r="J39" s="35">
        <v>0</v>
      </c>
      <c r="K39" s="35">
        <v>0</v>
      </c>
      <c r="L39" s="713">
        <v>0</v>
      </c>
      <c r="M39" s="954">
        <v>48</v>
      </c>
      <c r="N39" s="961" t="s">
        <v>742</v>
      </c>
    </row>
    <row r="40" spans="1:14" ht="12.6" thickBot="1" x14ac:dyDescent="0.45">
      <c r="A40" s="792">
        <v>22</v>
      </c>
      <c r="B40" s="791" t="s">
        <v>69</v>
      </c>
      <c r="C40" s="796" t="s">
        <v>171</v>
      </c>
      <c r="D40" s="793" t="s">
        <v>56</v>
      </c>
      <c r="E40" s="38" t="s">
        <v>107</v>
      </c>
      <c r="F40" s="39">
        <v>0</v>
      </c>
      <c r="G40" s="35">
        <v>0</v>
      </c>
      <c r="H40" s="35">
        <v>0</v>
      </c>
      <c r="I40" s="35">
        <v>0</v>
      </c>
      <c r="J40" s="35">
        <v>0</v>
      </c>
      <c r="K40" s="35">
        <v>0</v>
      </c>
      <c r="L40" s="35">
        <v>100000</v>
      </c>
      <c r="M40" s="954">
        <v>49</v>
      </c>
      <c r="N40" s="961" t="s">
        <v>742</v>
      </c>
    </row>
    <row r="41" spans="1:14" ht="12.6" thickBot="1" x14ac:dyDescent="0.45">
      <c r="A41" s="792">
        <v>23</v>
      </c>
      <c r="B41" s="791" t="s">
        <v>69</v>
      </c>
      <c r="C41" s="796" t="s">
        <v>136</v>
      </c>
      <c r="D41" s="793" t="s">
        <v>56</v>
      </c>
      <c r="E41" s="38" t="s">
        <v>107</v>
      </c>
      <c r="F41" s="39">
        <v>0</v>
      </c>
      <c r="G41" s="35">
        <v>0</v>
      </c>
      <c r="H41" s="35">
        <v>0</v>
      </c>
      <c r="I41" s="35">
        <v>0</v>
      </c>
      <c r="J41" s="35">
        <v>0</v>
      </c>
      <c r="K41" s="35">
        <v>0</v>
      </c>
      <c r="L41" s="35">
        <v>100000</v>
      </c>
      <c r="M41" s="954">
        <v>50</v>
      </c>
      <c r="N41" s="961" t="s">
        <v>742</v>
      </c>
    </row>
    <row r="42" spans="1:14" ht="12.6" thickBot="1" x14ac:dyDescent="0.45">
      <c r="A42" s="792">
        <v>24</v>
      </c>
      <c r="B42" s="791" t="s">
        <v>69</v>
      </c>
      <c r="C42" s="796" t="s">
        <v>137</v>
      </c>
      <c r="D42" s="793" t="s">
        <v>56</v>
      </c>
      <c r="E42" s="38" t="s">
        <v>107</v>
      </c>
      <c r="F42" s="39">
        <v>0</v>
      </c>
      <c r="G42" s="35">
        <v>0</v>
      </c>
      <c r="H42" s="35">
        <v>0</v>
      </c>
      <c r="I42" s="35">
        <v>0</v>
      </c>
      <c r="J42" s="35">
        <v>0</v>
      </c>
      <c r="K42" s="35">
        <v>0</v>
      </c>
      <c r="L42" s="35">
        <v>100000</v>
      </c>
      <c r="M42" s="954">
        <v>51</v>
      </c>
      <c r="N42" s="961" t="s">
        <v>742</v>
      </c>
    </row>
    <row r="43" spans="1:14" ht="12.6" thickBot="1" x14ac:dyDescent="0.45">
      <c r="A43" s="792">
        <v>25</v>
      </c>
      <c r="B43" s="791" t="s">
        <v>69</v>
      </c>
      <c r="C43" s="796" t="s">
        <v>129</v>
      </c>
      <c r="D43" s="793" t="s">
        <v>56</v>
      </c>
      <c r="E43" s="38" t="s">
        <v>107</v>
      </c>
      <c r="F43" s="35">
        <v>0</v>
      </c>
      <c r="G43" s="35">
        <v>0</v>
      </c>
      <c r="H43" s="35">
        <v>0</v>
      </c>
      <c r="I43" s="35">
        <v>100000</v>
      </c>
      <c r="J43" s="35">
        <v>0</v>
      </c>
      <c r="K43" s="35">
        <v>0</v>
      </c>
      <c r="L43" s="35"/>
      <c r="M43" s="954">
        <v>52</v>
      </c>
      <c r="N43" s="961" t="s">
        <v>742</v>
      </c>
    </row>
    <row r="44" spans="1:14" ht="12.6" thickBot="1" x14ac:dyDescent="0.45">
      <c r="A44" s="792">
        <v>26</v>
      </c>
      <c r="B44" s="901" t="s">
        <v>69</v>
      </c>
      <c r="C44" s="902" t="s">
        <v>105</v>
      </c>
      <c r="D44" s="126" t="s">
        <v>56</v>
      </c>
      <c r="E44" s="117" t="s">
        <v>58</v>
      </c>
      <c r="F44" s="100">
        <v>0</v>
      </c>
      <c r="G44" s="100">
        <v>0</v>
      </c>
      <c r="H44" s="125">
        <v>0</v>
      </c>
      <c r="I44" s="125">
        <v>0</v>
      </c>
      <c r="J44" s="125">
        <v>0</v>
      </c>
      <c r="K44" s="125">
        <v>0</v>
      </c>
      <c r="L44" s="125">
        <v>6000000</v>
      </c>
      <c r="M44" s="954">
        <v>53</v>
      </c>
      <c r="N44" s="961" t="s">
        <v>742</v>
      </c>
    </row>
    <row r="45" spans="1:14" ht="12.6" thickBot="1" x14ac:dyDescent="0.45">
      <c r="A45" s="800">
        <v>27</v>
      </c>
      <c r="B45" s="801" t="s">
        <v>114</v>
      </c>
      <c r="C45" s="795" t="s">
        <v>178</v>
      </c>
      <c r="D45" s="903" t="s">
        <v>56</v>
      </c>
      <c r="E45" s="899" t="s">
        <v>66</v>
      </c>
      <c r="F45" s="900">
        <v>0</v>
      </c>
      <c r="G45" s="900">
        <v>0</v>
      </c>
      <c r="H45" s="900">
        <v>0</v>
      </c>
      <c r="I45" s="900">
        <v>0</v>
      </c>
      <c r="J45" s="900">
        <v>200000</v>
      </c>
      <c r="K45" s="900">
        <v>0</v>
      </c>
      <c r="L45" s="900">
        <v>0</v>
      </c>
      <c r="M45" s="953">
        <v>54</v>
      </c>
      <c r="N45" s="961" t="s">
        <v>742</v>
      </c>
    </row>
    <row r="46" spans="1:14" x14ac:dyDescent="0.4">
      <c r="A46" s="1005">
        <v>28</v>
      </c>
      <c r="B46" s="1024" t="s">
        <v>68</v>
      </c>
      <c r="C46" s="1026" t="s">
        <v>106</v>
      </c>
      <c r="D46" s="999" t="s">
        <v>60</v>
      </c>
      <c r="E46" s="236" t="s">
        <v>58</v>
      </c>
      <c r="F46" s="237">
        <v>0</v>
      </c>
      <c r="G46" s="237">
        <v>0</v>
      </c>
      <c r="H46" s="237">
        <v>0</v>
      </c>
      <c r="I46" s="238">
        <v>750000</v>
      </c>
      <c r="J46" s="237">
        <v>0</v>
      </c>
      <c r="K46" s="237">
        <v>0</v>
      </c>
      <c r="L46" s="239">
        <v>0</v>
      </c>
      <c r="M46" s="973" t="s">
        <v>733</v>
      </c>
      <c r="N46" s="987" t="s">
        <v>743</v>
      </c>
    </row>
    <row r="47" spans="1:14" ht="15.3" thickBot="1" x14ac:dyDescent="0.9">
      <c r="A47" s="975"/>
      <c r="B47" s="1025"/>
      <c r="C47" s="983"/>
      <c r="D47" s="992"/>
      <c r="E47" s="97" t="s">
        <v>58</v>
      </c>
      <c r="F47" s="98">
        <v>0</v>
      </c>
      <c r="G47" s="99">
        <v>0</v>
      </c>
      <c r="H47" s="99">
        <v>0</v>
      </c>
      <c r="I47" s="99">
        <v>0</v>
      </c>
      <c r="J47" s="99">
        <v>0</v>
      </c>
      <c r="K47" s="904">
        <v>1000000</v>
      </c>
      <c r="L47" s="240">
        <v>0</v>
      </c>
      <c r="M47" s="972"/>
      <c r="N47" s="986"/>
    </row>
    <row r="48" spans="1:14" ht="15" x14ac:dyDescent="0.5">
      <c r="B48" s="16" t="s">
        <v>70</v>
      </c>
      <c r="C48" s="1"/>
      <c r="D48" s="8"/>
      <c r="E48" s="17"/>
      <c r="F48" s="18">
        <f t="shared" ref="F48:L48" si="0">SUM(F7:F47)</f>
        <v>2050000</v>
      </c>
      <c r="G48" s="18">
        <f t="shared" si="0"/>
        <v>14300000</v>
      </c>
      <c r="H48" s="18">
        <f t="shared" si="0"/>
        <v>4493650</v>
      </c>
      <c r="I48" s="18">
        <f t="shared" si="0"/>
        <v>7600821</v>
      </c>
      <c r="J48" s="18">
        <f t="shared" si="0"/>
        <v>4231759</v>
      </c>
      <c r="K48" s="18">
        <f t="shared" si="0"/>
        <v>5167954</v>
      </c>
      <c r="L48" s="18">
        <f t="shared" si="0"/>
        <v>8810000</v>
      </c>
      <c r="M48" s="135"/>
      <c r="N48" s="905"/>
    </row>
    <row r="49" spans="1:14" ht="12.6" thickBot="1" x14ac:dyDescent="0.45">
      <c r="B49" s="136"/>
      <c r="D49" s="8"/>
      <c r="E49" s="17"/>
      <c r="F49" s="140"/>
      <c r="G49" s="140"/>
      <c r="H49" s="140"/>
      <c r="I49" s="140"/>
      <c r="J49" s="140"/>
      <c r="K49" s="140"/>
      <c r="L49" s="140"/>
      <c r="M49" s="141"/>
      <c r="N49" s="905"/>
    </row>
    <row r="50" spans="1:14" ht="13.95" customHeight="1" thickBot="1" x14ac:dyDescent="0.45">
      <c r="A50" s="94">
        <v>1</v>
      </c>
      <c r="B50" s="250" t="s">
        <v>71</v>
      </c>
      <c r="C50" s="251" t="s">
        <v>134</v>
      </c>
      <c r="D50" s="94" t="s">
        <v>56</v>
      </c>
      <c r="E50" s="252" t="s">
        <v>135</v>
      </c>
      <c r="F50" s="715">
        <v>0</v>
      </c>
      <c r="G50" s="716">
        <v>0</v>
      </c>
      <c r="H50" s="717">
        <v>500000</v>
      </c>
      <c r="I50" s="716">
        <v>0</v>
      </c>
      <c r="J50" s="716">
        <v>0</v>
      </c>
      <c r="K50" s="716">
        <v>0</v>
      </c>
      <c r="L50" s="884">
        <v>0</v>
      </c>
      <c r="M50" s="962" t="s">
        <v>732</v>
      </c>
      <c r="N50" s="963" t="s">
        <v>742</v>
      </c>
    </row>
    <row r="51" spans="1:14" ht="13.95" customHeight="1" thickBot="1" x14ac:dyDescent="0.45">
      <c r="A51" s="793">
        <v>2</v>
      </c>
      <c r="B51" s="911" t="s">
        <v>71</v>
      </c>
      <c r="C51" s="796" t="s">
        <v>73</v>
      </c>
      <c r="D51" s="793" t="s">
        <v>56</v>
      </c>
      <c r="E51" s="256" t="s">
        <v>72</v>
      </c>
      <c r="F51" s="906">
        <v>22620000</v>
      </c>
      <c r="G51" s="907">
        <v>0</v>
      </c>
      <c r="H51" s="907">
        <v>0</v>
      </c>
      <c r="I51" s="907">
        <v>0</v>
      </c>
      <c r="J51" s="907">
        <v>0</v>
      </c>
      <c r="K51" s="907">
        <v>0</v>
      </c>
      <c r="L51" s="908">
        <v>0</v>
      </c>
      <c r="M51" s="954" t="s">
        <v>734</v>
      </c>
      <c r="N51" s="961" t="s">
        <v>742</v>
      </c>
    </row>
    <row r="52" spans="1:14" ht="13.95" customHeight="1" x14ac:dyDescent="0.4">
      <c r="A52" s="974">
        <v>3</v>
      </c>
      <c r="B52" s="976" t="s">
        <v>71</v>
      </c>
      <c r="C52" s="978" t="s">
        <v>213</v>
      </c>
      <c r="D52" s="981" t="s">
        <v>56</v>
      </c>
      <c r="E52" s="253" t="s">
        <v>72</v>
      </c>
      <c r="F52" s="909">
        <v>0</v>
      </c>
      <c r="G52" s="714">
        <v>0</v>
      </c>
      <c r="H52" s="714">
        <v>0</v>
      </c>
      <c r="I52" s="714">
        <v>250000</v>
      </c>
      <c r="J52" s="714">
        <v>0</v>
      </c>
      <c r="K52" s="714">
        <v>0</v>
      </c>
      <c r="L52" s="910">
        <v>0</v>
      </c>
      <c r="M52" s="973" t="s">
        <v>735</v>
      </c>
      <c r="N52" s="985" t="s">
        <v>742</v>
      </c>
    </row>
    <row r="53" spans="1:14" ht="13.95" customHeight="1" thickBot="1" x14ac:dyDescent="0.45">
      <c r="A53" s="975"/>
      <c r="B53" s="977"/>
      <c r="C53" s="977"/>
      <c r="D53" s="980"/>
      <c r="E53" s="254" t="s">
        <v>135</v>
      </c>
      <c r="F53" s="718">
        <v>0</v>
      </c>
      <c r="G53" s="719">
        <v>50000</v>
      </c>
      <c r="H53" s="720">
        <v>0</v>
      </c>
      <c r="I53" s="720">
        <v>0</v>
      </c>
      <c r="J53" s="720">
        <v>0</v>
      </c>
      <c r="K53" s="720">
        <v>0</v>
      </c>
      <c r="L53" s="885">
        <v>0</v>
      </c>
      <c r="M53" s="971"/>
      <c r="N53" s="986"/>
    </row>
    <row r="54" spans="1:14" ht="13.95" customHeight="1" x14ac:dyDescent="0.4">
      <c r="A54" s="974">
        <v>4</v>
      </c>
      <c r="B54" s="976" t="s">
        <v>71</v>
      </c>
      <c r="C54" s="978" t="s">
        <v>214</v>
      </c>
      <c r="D54" s="979" t="s">
        <v>56</v>
      </c>
      <c r="E54" s="255" t="s">
        <v>135</v>
      </c>
      <c r="F54" s="912">
        <v>0</v>
      </c>
      <c r="G54" s="913">
        <v>0</v>
      </c>
      <c r="H54" s="913">
        <v>0</v>
      </c>
      <c r="I54" s="913">
        <v>0</v>
      </c>
      <c r="J54" s="914">
        <v>22500</v>
      </c>
      <c r="K54" s="913">
        <v>0</v>
      </c>
      <c r="L54" s="915">
        <v>0</v>
      </c>
      <c r="M54" s="971"/>
      <c r="N54" s="985" t="s">
        <v>742</v>
      </c>
    </row>
    <row r="55" spans="1:14" ht="13.95" customHeight="1" thickBot="1" x14ac:dyDescent="0.45">
      <c r="A55" s="975"/>
      <c r="B55" s="982"/>
      <c r="C55" s="983"/>
      <c r="D55" s="984"/>
      <c r="E55" s="917" t="s">
        <v>217</v>
      </c>
      <c r="F55" s="721">
        <v>0</v>
      </c>
      <c r="G55" s="722">
        <v>0</v>
      </c>
      <c r="H55" s="722">
        <v>0</v>
      </c>
      <c r="I55" s="722">
        <v>0</v>
      </c>
      <c r="J55" s="723">
        <f>225000-J54</f>
        <v>202500</v>
      </c>
      <c r="K55" s="722">
        <v>0</v>
      </c>
      <c r="L55" s="886">
        <v>0</v>
      </c>
      <c r="M55" s="971"/>
      <c r="N55" s="986"/>
    </row>
    <row r="56" spans="1:14" ht="13.95" customHeight="1" x14ac:dyDescent="0.4">
      <c r="A56" s="974">
        <v>5</v>
      </c>
      <c r="B56" s="976" t="s">
        <v>71</v>
      </c>
      <c r="C56" s="978" t="s">
        <v>234</v>
      </c>
      <c r="D56" s="979" t="s">
        <v>56</v>
      </c>
      <c r="E56" s="255" t="s">
        <v>135</v>
      </c>
      <c r="F56" s="912"/>
      <c r="G56" s="914">
        <v>25000</v>
      </c>
      <c r="H56" s="913"/>
      <c r="I56" s="913"/>
      <c r="J56" s="916"/>
      <c r="K56" s="913"/>
      <c r="L56" s="915"/>
      <c r="M56" s="971"/>
      <c r="N56" s="985" t="s">
        <v>742</v>
      </c>
    </row>
    <row r="57" spans="1:14" ht="13.95" customHeight="1" thickBot="1" x14ac:dyDescent="0.45">
      <c r="A57" s="975"/>
      <c r="B57" s="977"/>
      <c r="C57" s="977"/>
      <c r="D57" s="980"/>
      <c r="E57" s="256" t="s">
        <v>72</v>
      </c>
      <c r="F57" s="721"/>
      <c r="G57" s="719">
        <v>0</v>
      </c>
      <c r="H57" s="722"/>
      <c r="I57" s="722">
        <v>175000</v>
      </c>
      <c r="J57" s="723"/>
      <c r="K57" s="722"/>
      <c r="L57" s="886"/>
      <c r="M57" s="971"/>
      <c r="N57" s="986"/>
    </row>
    <row r="58" spans="1:14" ht="13.95" customHeight="1" thickBot="1" x14ac:dyDescent="0.45">
      <c r="A58" s="793">
        <v>6</v>
      </c>
      <c r="B58" s="250" t="s">
        <v>71</v>
      </c>
      <c r="C58" s="143" t="s">
        <v>215</v>
      </c>
      <c r="D58" s="793" t="s">
        <v>56</v>
      </c>
      <c r="E58" s="711" t="s">
        <v>72</v>
      </c>
      <c r="F58" s="715">
        <v>0</v>
      </c>
      <c r="G58" s="716">
        <v>0</v>
      </c>
      <c r="H58" s="716">
        <v>0</v>
      </c>
      <c r="I58" s="716">
        <v>0</v>
      </c>
      <c r="J58" s="724"/>
      <c r="K58" s="716">
        <v>200000</v>
      </c>
      <c r="L58" s="887"/>
      <c r="M58" s="972"/>
      <c r="N58" s="961" t="s">
        <v>742</v>
      </c>
    </row>
    <row r="59" spans="1:14" ht="13.95" customHeight="1" x14ac:dyDescent="0.4">
      <c r="A59" s="974">
        <v>7</v>
      </c>
      <c r="B59" s="976" t="s">
        <v>71</v>
      </c>
      <c r="C59" s="978" t="s">
        <v>235</v>
      </c>
      <c r="D59" s="979" t="s">
        <v>56</v>
      </c>
      <c r="E59" s="255" t="s">
        <v>135</v>
      </c>
      <c r="F59" s="912"/>
      <c r="G59" s="914"/>
      <c r="H59" s="914">
        <v>25000</v>
      </c>
      <c r="I59" s="913"/>
      <c r="J59" s="916"/>
      <c r="K59" s="913"/>
      <c r="L59" s="915"/>
      <c r="M59" s="971" t="s">
        <v>736</v>
      </c>
      <c r="N59" s="985" t="s">
        <v>742</v>
      </c>
    </row>
    <row r="60" spans="1:14" ht="13.95" customHeight="1" thickBot="1" x14ac:dyDescent="0.45">
      <c r="A60" s="975"/>
      <c r="B60" s="977"/>
      <c r="C60" s="977"/>
      <c r="D60" s="980"/>
      <c r="E60" s="256" t="s">
        <v>72</v>
      </c>
      <c r="F60" s="721"/>
      <c r="G60" s="722"/>
      <c r="H60" s="719">
        <v>0</v>
      </c>
      <c r="I60" s="722">
        <v>205000</v>
      </c>
      <c r="J60" s="723"/>
      <c r="K60" s="722"/>
      <c r="L60" s="886"/>
      <c r="M60" s="972"/>
      <c r="N60" s="986"/>
    </row>
    <row r="61" spans="1:14" ht="13.95" customHeight="1" thickBot="1" x14ac:dyDescent="0.45">
      <c r="A61" s="792">
        <v>8</v>
      </c>
      <c r="B61" s="911" t="s">
        <v>71</v>
      </c>
      <c r="C61" s="796" t="s">
        <v>236</v>
      </c>
      <c r="D61" s="918" t="s">
        <v>56</v>
      </c>
      <c r="E61" s="254" t="s">
        <v>135</v>
      </c>
      <c r="F61" s="919"/>
      <c r="G61" s="920">
        <v>75000</v>
      </c>
      <c r="H61" s="921"/>
      <c r="I61" s="921"/>
      <c r="J61" s="922"/>
      <c r="K61" s="921"/>
      <c r="L61" s="923"/>
      <c r="M61" s="134" t="s">
        <v>737</v>
      </c>
      <c r="N61" s="961" t="s">
        <v>742</v>
      </c>
    </row>
    <row r="62" spans="1:14" ht="13.95" customHeight="1" thickBot="1" x14ac:dyDescent="0.45">
      <c r="A62" s="792">
        <v>9</v>
      </c>
      <c r="B62" s="794" t="s">
        <v>71</v>
      </c>
      <c r="C62" s="145" t="s">
        <v>216</v>
      </c>
      <c r="D62" s="126" t="s">
        <v>56</v>
      </c>
      <c r="E62" s="142" t="s">
        <v>72</v>
      </c>
      <c r="F62" s="907">
        <v>0</v>
      </c>
      <c r="G62" s="907">
        <v>0</v>
      </c>
      <c r="H62" s="907">
        <v>0</v>
      </c>
      <c r="I62" s="907">
        <v>0</v>
      </c>
      <c r="J62" s="907">
        <v>0</v>
      </c>
      <c r="K62" s="924">
        <v>0</v>
      </c>
      <c r="L62" s="925">
        <v>250000</v>
      </c>
      <c r="M62" s="954" t="s">
        <v>738</v>
      </c>
      <c r="N62" s="961" t="s">
        <v>742</v>
      </c>
    </row>
    <row r="64" spans="1:14" ht="15" x14ac:dyDescent="0.5">
      <c r="A64" s="21"/>
      <c r="B64" s="22" t="s">
        <v>74</v>
      </c>
      <c r="F64" s="24">
        <f t="shared" ref="F64:L64" si="1">SUM(F50:F62)</f>
        <v>22620000</v>
      </c>
      <c r="G64" s="24">
        <f t="shared" si="1"/>
        <v>150000</v>
      </c>
      <c r="H64" s="24">
        <f t="shared" si="1"/>
        <v>525000</v>
      </c>
      <c r="I64" s="24">
        <f t="shared" si="1"/>
        <v>630000</v>
      </c>
      <c r="J64" s="24">
        <f t="shared" si="1"/>
        <v>225000</v>
      </c>
      <c r="K64" s="24">
        <f t="shared" si="1"/>
        <v>200000</v>
      </c>
      <c r="L64" s="24">
        <f t="shared" si="1"/>
        <v>250000</v>
      </c>
    </row>
    <row r="65" spans="1:12" x14ac:dyDescent="0.4">
      <c r="A65" s="21"/>
      <c r="B65" s="247"/>
      <c r="F65" s="18"/>
      <c r="G65" s="18"/>
      <c r="H65" s="18"/>
      <c r="I65" s="18"/>
      <c r="J65" s="18"/>
      <c r="K65" s="18"/>
      <c r="L65" s="18"/>
    </row>
    <row r="66" spans="1:12" x14ac:dyDescent="0.4">
      <c r="A66" s="21"/>
      <c r="B66" s="247"/>
      <c r="E66" s="10" t="s">
        <v>75</v>
      </c>
      <c r="F66" s="14">
        <f>+SUM(F38:F43)+F36+F35+F32+F31+F29+F26+F25+F24+F20+F19+F17+F15+F13+F11+F7</f>
        <v>800000</v>
      </c>
      <c r="G66" s="14">
        <f>+SUM(G38:G43)+G36+G35+G32+G31+G29+G26+G25+G24+G20+G19+G17+G15+G13+G11+G7</f>
        <v>1239000</v>
      </c>
      <c r="H66" s="14">
        <f>+SUM(H38:H43)+H36+H35+H32+H31+H29+H26+H25+H24+H20+H19+H17+H15+H13+H11+H7</f>
        <v>1106730</v>
      </c>
      <c r="I66" s="14">
        <f>+SUM(I38:I43)+I36+I35+I32+I31+I29+I26+I25+I24+I20+I19+I17+I15+I13+I11+I7+I18</f>
        <v>1330164</v>
      </c>
      <c r="J66" s="14">
        <f>+SUM(J38:J43)+J36+J35+J32+J31+J29+J26+J25+J24+J20+J19+J17+J15+J13+J11+J7+J18</f>
        <v>1196352</v>
      </c>
      <c r="K66" s="14">
        <f>+SUM(K38:K43)+K36+K35+K32+K31+K29+K26+K25+K24+K20+K19+K17+K15+K13+K11+K7+K18</f>
        <v>1133590</v>
      </c>
      <c r="L66" s="14">
        <f>+SUM(L38:L43)+L36+L35+L32+L31+L29+L26+L25+L24+L20+L19+L17+L15+L13+L11+L7+L18</f>
        <v>932000</v>
      </c>
    </row>
    <row r="67" spans="1:12" x14ac:dyDescent="0.4">
      <c r="A67" s="21"/>
      <c r="B67" s="247"/>
      <c r="E67" s="25" t="s">
        <v>76</v>
      </c>
      <c r="F67" s="26">
        <f>+F45+F23+F18+F8</f>
        <v>1125000</v>
      </c>
      <c r="G67" s="26">
        <f>+G45+G23+G18+G8</f>
        <v>3675000</v>
      </c>
      <c r="H67" s="26">
        <f>+H45+H23+H18+H8</f>
        <v>1225000</v>
      </c>
      <c r="I67" s="26">
        <f>+I45+I23+I8</f>
        <v>1075000</v>
      </c>
      <c r="J67" s="26">
        <f>+J45+J23+J8</f>
        <v>1325000</v>
      </c>
      <c r="K67" s="26">
        <f>+K45+K23+K8</f>
        <v>1175000</v>
      </c>
      <c r="L67" s="26">
        <f>+L45+L23+L8</f>
        <v>1225000</v>
      </c>
    </row>
    <row r="68" spans="1:12" x14ac:dyDescent="0.4">
      <c r="A68" s="21"/>
      <c r="B68" s="4"/>
      <c r="E68" s="17" t="s">
        <v>77</v>
      </c>
      <c r="F68" s="27">
        <f t="shared" ref="F68:L68" si="2">+F47+F46+F34+F21+F9+F44</f>
        <v>0</v>
      </c>
      <c r="G68" s="27">
        <f t="shared" si="2"/>
        <v>7831000</v>
      </c>
      <c r="H68" s="27">
        <f t="shared" si="2"/>
        <v>1770000</v>
      </c>
      <c r="I68" s="27">
        <f t="shared" si="2"/>
        <v>2950000</v>
      </c>
      <c r="J68" s="27">
        <f t="shared" si="2"/>
        <v>0</v>
      </c>
      <c r="K68" s="27">
        <f t="shared" si="2"/>
        <v>1000000</v>
      </c>
      <c r="L68" s="27">
        <f t="shared" si="2"/>
        <v>6000000</v>
      </c>
    </row>
    <row r="69" spans="1:12" x14ac:dyDescent="0.4">
      <c r="A69" s="21"/>
      <c r="B69" s="4"/>
      <c r="E69" s="12" t="s">
        <v>78</v>
      </c>
      <c r="F69" s="28">
        <f t="shared" ref="F69:L69" si="3">+F22</f>
        <v>125000</v>
      </c>
      <c r="G69" s="28">
        <f t="shared" si="3"/>
        <v>125000</v>
      </c>
      <c r="H69" s="28">
        <f t="shared" si="3"/>
        <v>125000</v>
      </c>
      <c r="I69" s="28">
        <f t="shared" si="3"/>
        <v>125000</v>
      </c>
      <c r="J69" s="28">
        <f t="shared" si="3"/>
        <v>125000</v>
      </c>
      <c r="K69" s="28">
        <f t="shared" si="3"/>
        <v>125000</v>
      </c>
      <c r="L69" s="28">
        <f t="shared" si="3"/>
        <v>125000</v>
      </c>
    </row>
    <row r="70" spans="1:12" x14ac:dyDescent="0.4">
      <c r="A70" s="21"/>
      <c r="B70" s="4"/>
      <c r="E70" s="110" t="s">
        <v>59</v>
      </c>
      <c r="F70" s="29">
        <f t="shared" ref="F70:L70" si="4">+F12+F10</f>
        <v>0</v>
      </c>
      <c r="G70" s="29">
        <f t="shared" si="4"/>
        <v>650000</v>
      </c>
      <c r="H70" s="29">
        <f t="shared" si="4"/>
        <v>0</v>
      </c>
      <c r="I70" s="29">
        <f t="shared" si="4"/>
        <v>0</v>
      </c>
      <c r="J70" s="29">
        <f t="shared" si="4"/>
        <v>0</v>
      </c>
      <c r="K70" s="29">
        <f t="shared" si="4"/>
        <v>0</v>
      </c>
      <c r="L70" s="29">
        <f t="shared" si="4"/>
        <v>0</v>
      </c>
    </row>
    <row r="71" spans="1:12" x14ac:dyDescent="0.4">
      <c r="A71" s="21"/>
      <c r="B71" s="4"/>
      <c r="E71" s="30" t="s">
        <v>131</v>
      </c>
      <c r="F71" s="31">
        <f t="shared" ref="F71:L71" si="5">+F37+F16+F14</f>
        <v>0</v>
      </c>
      <c r="G71" s="31">
        <f t="shared" si="5"/>
        <v>0</v>
      </c>
      <c r="H71" s="31">
        <f t="shared" si="5"/>
        <v>0</v>
      </c>
      <c r="I71" s="31">
        <f t="shared" si="5"/>
        <v>1340657</v>
      </c>
      <c r="J71" s="31">
        <f t="shared" si="5"/>
        <v>1585407</v>
      </c>
      <c r="K71" s="31">
        <f t="shared" si="5"/>
        <v>137600</v>
      </c>
      <c r="L71" s="31">
        <f t="shared" si="5"/>
        <v>528000</v>
      </c>
    </row>
    <row r="72" spans="1:12" x14ac:dyDescent="0.4">
      <c r="A72" s="21"/>
      <c r="B72" s="4"/>
      <c r="E72" s="108" t="s">
        <v>130</v>
      </c>
      <c r="F72" s="109">
        <f t="shared" ref="F72:L72" si="6">+F33+F30+F27</f>
        <v>0</v>
      </c>
      <c r="G72" s="109">
        <f t="shared" si="6"/>
        <v>780000</v>
      </c>
      <c r="H72" s="109">
        <f t="shared" si="6"/>
        <v>266920</v>
      </c>
      <c r="I72" s="109">
        <f t="shared" si="6"/>
        <v>780000</v>
      </c>
      <c r="J72" s="109">
        <f t="shared" si="6"/>
        <v>0</v>
      </c>
      <c r="K72" s="109">
        <f t="shared" si="6"/>
        <v>1596764</v>
      </c>
      <c r="L72" s="109">
        <f t="shared" si="6"/>
        <v>0</v>
      </c>
    </row>
    <row r="73" spans="1:12" ht="12.6" thickBot="1" x14ac:dyDescent="0.45">
      <c r="A73" s="21"/>
      <c r="B73" s="4"/>
      <c r="E73" s="19" t="s">
        <v>218</v>
      </c>
      <c r="F73" s="20">
        <f>+F64</f>
        <v>22620000</v>
      </c>
      <c r="G73" s="20">
        <f t="shared" ref="G73:L73" si="7">+G64</f>
        <v>150000</v>
      </c>
      <c r="H73" s="20">
        <f t="shared" si="7"/>
        <v>525000</v>
      </c>
      <c r="I73" s="20">
        <f t="shared" si="7"/>
        <v>630000</v>
      </c>
      <c r="J73" s="20">
        <f t="shared" si="7"/>
        <v>225000</v>
      </c>
      <c r="K73" s="20">
        <f t="shared" si="7"/>
        <v>200000</v>
      </c>
      <c r="L73" s="20">
        <f t="shared" si="7"/>
        <v>250000</v>
      </c>
    </row>
    <row r="74" spans="1:12" ht="12.6" thickTop="1" x14ac:dyDescent="0.4">
      <c r="A74" s="21"/>
      <c r="B74" s="4"/>
      <c r="E74" s="32"/>
      <c r="F74" s="18">
        <f t="shared" ref="F74:L74" si="8">SUM(F66:F73)</f>
        <v>24670000</v>
      </c>
      <c r="G74" s="18">
        <f t="shared" si="8"/>
        <v>14450000</v>
      </c>
      <c r="H74" s="18">
        <f t="shared" si="8"/>
        <v>5018650</v>
      </c>
      <c r="I74" s="18">
        <f t="shared" si="8"/>
        <v>8230821</v>
      </c>
      <c r="J74" s="18">
        <f t="shared" si="8"/>
        <v>4456759</v>
      </c>
      <c r="K74" s="18">
        <f t="shared" si="8"/>
        <v>5367954</v>
      </c>
      <c r="L74" s="18">
        <f t="shared" si="8"/>
        <v>9060000</v>
      </c>
    </row>
    <row r="75" spans="1:12" x14ac:dyDescent="0.4">
      <c r="A75" s="21"/>
      <c r="B75" s="4"/>
      <c r="E75" s="32"/>
      <c r="F75" s="18"/>
      <c r="G75" s="18"/>
      <c r="H75" s="18"/>
      <c r="I75" s="18"/>
      <c r="J75" s="18"/>
      <c r="K75" s="18"/>
      <c r="L75" s="18"/>
    </row>
    <row r="76" spans="1:12" x14ac:dyDescent="0.4">
      <c r="A76" s="1023" t="s">
        <v>132</v>
      </c>
      <c r="B76" s="1023"/>
      <c r="C76" s="1023"/>
      <c r="E76" s="32"/>
      <c r="F76" s="18"/>
      <c r="G76" s="18"/>
      <c r="H76" s="18"/>
      <c r="I76" s="18"/>
      <c r="J76" s="18"/>
      <c r="K76" s="18"/>
      <c r="L76" s="18"/>
    </row>
    <row r="77" spans="1:12" x14ac:dyDescent="0.4">
      <c r="A77" s="21"/>
      <c r="B77" s="4"/>
      <c r="F77" s="18"/>
      <c r="G77" s="18"/>
      <c r="H77" s="18"/>
      <c r="I77" s="18"/>
      <c r="J77" s="18"/>
      <c r="K77" s="18"/>
      <c r="L77" s="18"/>
    </row>
    <row r="78" spans="1:12" x14ac:dyDescent="0.4">
      <c r="F78" s="1">
        <f t="shared" ref="F78:L78" si="9">+F48+F64-F74</f>
        <v>0</v>
      </c>
      <c r="G78" s="1">
        <f t="shared" si="9"/>
        <v>0</v>
      </c>
      <c r="H78" s="1">
        <f t="shared" si="9"/>
        <v>0</v>
      </c>
      <c r="I78" s="1">
        <f t="shared" si="9"/>
        <v>0</v>
      </c>
      <c r="J78" s="1">
        <f t="shared" si="9"/>
        <v>0</v>
      </c>
      <c r="K78" s="1">
        <f t="shared" si="9"/>
        <v>0</v>
      </c>
      <c r="L78" s="1">
        <f t="shared" si="9"/>
        <v>0</v>
      </c>
    </row>
  </sheetData>
  <mergeCells count="93">
    <mergeCell ref="N20:N21"/>
    <mergeCell ref="N59:N60"/>
    <mergeCell ref="N56:N57"/>
    <mergeCell ref="N54:N55"/>
    <mergeCell ref="N52:N53"/>
    <mergeCell ref="N46:N47"/>
    <mergeCell ref="N32:N33"/>
    <mergeCell ref="N37:N38"/>
    <mergeCell ref="A76:C76"/>
    <mergeCell ref="B46:B47"/>
    <mergeCell ref="C46:C47"/>
    <mergeCell ref="D46:D47"/>
    <mergeCell ref="B32:B33"/>
    <mergeCell ref="C32:C33"/>
    <mergeCell ref="D32:D33"/>
    <mergeCell ref="A32:A33"/>
    <mergeCell ref="B52:B53"/>
    <mergeCell ref="A46:A47"/>
    <mergeCell ref="A56:A57"/>
    <mergeCell ref="A59:A60"/>
    <mergeCell ref="B37:B38"/>
    <mergeCell ref="C37:C38"/>
    <mergeCell ref="D37:D38"/>
    <mergeCell ref="A52:A53"/>
    <mergeCell ref="A1:L1"/>
    <mergeCell ref="A2:L2"/>
    <mergeCell ref="A3:L3"/>
    <mergeCell ref="A4:L4"/>
    <mergeCell ref="A5:L5"/>
    <mergeCell ref="N15:N16"/>
    <mergeCell ref="M11:M12"/>
    <mergeCell ref="N11:N12"/>
    <mergeCell ref="M15:M16"/>
    <mergeCell ref="C7:C10"/>
    <mergeCell ref="D7:D10"/>
    <mergeCell ref="M13:M14"/>
    <mergeCell ref="N7:N10"/>
    <mergeCell ref="M7:M10"/>
    <mergeCell ref="C13:C14"/>
    <mergeCell ref="N13:N14"/>
    <mergeCell ref="D13:D14"/>
    <mergeCell ref="C11:C12"/>
    <mergeCell ref="C15:C16"/>
    <mergeCell ref="D15:D16"/>
    <mergeCell ref="B15:B16"/>
    <mergeCell ref="A22:A23"/>
    <mergeCell ref="A26:A27"/>
    <mergeCell ref="M20:M21"/>
    <mergeCell ref="D29:D30"/>
    <mergeCell ref="M22:M23"/>
    <mergeCell ref="M26:M27"/>
    <mergeCell ref="A20:A21"/>
    <mergeCell ref="B20:B21"/>
    <mergeCell ref="C20:C21"/>
    <mergeCell ref="D20:D21"/>
    <mergeCell ref="A29:A30"/>
    <mergeCell ref="A15:A16"/>
    <mergeCell ref="B29:B30"/>
    <mergeCell ref="B26:B27"/>
    <mergeCell ref="C26:C27"/>
    <mergeCell ref="A7:A10"/>
    <mergeCell ref="B7:B10"/>
    <mergeCell ref="A13:A14"/>
    <mergeCell ref="B13:B14"/>
    <mergeCell ref="A11:A12"/>
    <mergeCell ref="B11:B12"/>
    <mergeCell ref="M29:M30"/>
    <mergeCell ref="N22:N23"/>
    <mergeCell ref="N26:N27"/>
    <mergeCell ref="N29:N30"/>
    <mergeCell ref="A37:A38"/>
    <mergeCell ref="B22:B23"/>
    <mergeCell ref="C22:C23"/>
    <mergeCell ref="M32:M33"/>
    <mergeCell ref="C29:C30"/>
    <mergeCell ref="D26:D27"/>
    <mergeCell ref="D22:D23"/>
    <mergeCell ref="M59:M60"/>
    <mergeCell ref="M37:M38"/>
    <mergeCell ref="A54:A55"/>
    <mergeCell ref="M46:M47"/>
    <mergeCell ref="B56:B57"/>
    <mergeCell ref="C56:C57"/>
    <mergeCell ref="D56:D57"/>
    <mergeCell ref="B59:B60"/>
    <mergeCell ref="C59:C60"/>
    <mergeCell ref="D59:D60"/>
    <mergeCell ref="C52:C53"/>
    <mergeCell ref="D52:D53"/>
    <mergeCell ref="B54:B55"/>
    <mergeCell ref="C54:C55"/>
    <mergeCell ref="D54:D55"/>
    <mergeCell ref="M52:M58"/>
  </mergeCells>
  <phoneticPr fontId="25" type="noConversion"/>
  <printOptions horizontalCentered="1" verticalCentered="1" gridLines="1"/>
  <pageMargins left="0" right="0" top="0.28999999999999998" bottom="0.42" header="0.5" footer="0.17"/>
  <pageSetup paperSize="3" scale="73" firstPageNumber="3" orientation="landscape" useFirstPageNumber="1" r:id="rId1"/>
  <headerFooter alignWithMargins="0">
    <oddFooter>&amp;C3&amp;R&amp;D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zoomScaleNormal="85" workbookViewId="0">
      <selection sqref="A1:B46"/>
    </sheetView>
  </sheetViews>
  <sheetFormatPr defaultColWidth="9.33203125" defaultRowHeight="15.3" x14ac:dyDescent="0.55000000000000004"/>
  <cols>
    <col min="1" max="1" width="78.44140625" style="41" customWidth="1"/>
    <col min="2" max="2" width="13.6640625" style="64" customWidth="1"/>
    <col min="3" max="256" width="9.33203125" style="41"/>
    <col min="257" max="257" width="78.44140625" style="41" customWidth="1"/>
    <col min="258" max="258" width="13.6640625" style="41" customWidth="1"/>
    <col min="259" max="512" width="9.33203125" style="41"/>
    <col min="513" max="513" width="78.44140625" style="41" customWidth="1"/>
    <col min="514" max="514" width="13.6640625" style="41" customWidth="1"/>
    <col min="515" max="768" width="9.33203125" style="41"/>
    <col min="769" max="769" width="78.44140625" style="41" customWidth="1"/>
    <col min="770" max="770" width="13.6640625" style="41" customWidth="1"/>
    <col min="771" max="1024" width="9.33203125" style="41"/>
    <col min="1025" max="1025" width="78.44140625" style="41" customWidth="1"/>
    <col min="1026" max="1026" width="13.6640625" style="41" customWidth="1"/>
    <col min="1027" max="1280" width="9.33203125" style="41"/>
    <col min="1281" max="1281" width="78.44140625" style="41" customWidth="1"/>
    <col min="1282" max="1282" width="13.6640625" style="41" customWidth="1"/>
    <col min="1283" max="1536" width="9.33203125" style="41"/>
    <col min="1537" max="1537" width="78.44140625" style="41" customWidth="1"/>
    <col min="1538" max="1538" width="13.6640625" style="41" customWidth="1"/>
    <col min="1539" max="1792" width="9.33203125" style="41"/>
    <col min="1793" max="1793" width="78.44140625" style="41" customWidth="1"/>
    <col min="1794" max="1794" width="13.6640625" style="41" customWidth="1"/>
    <col min="1795" max="2048" width="9.33203125" style="41"/>
    <col min="2049" max="2049" width="78.44140625" style="41" customWidth="1"/>
    <col min="2050" max="2050" width="13.6640625" style="41" customWidth="1"/>
    <col min="2051" max="2304" width="9.33203125" style="41"/>
    <col min="2305" max="2305" width="78.44140625" style="41" customWidth="1"/>
    <col min="2306" max="2306" width="13.6640625" style="41" customWidth="1"/>
    <col min="2307" max="2560" width="9.33203125" style="41"/>
    <col min="2561" max="2561" width="78.44140625" style="41" customWidth="1"/>
    <col min="2562" max="2562" width="13.6640625" style="41" customWidth="1"/>
    <col min="2563" max="2816" width="9.33203125" style="41"/>
    <col min="2817" max="2817" width="78.44140625" style="41" customWidth="1"/>
    <col min="2818" max="2818" width="13.6640625" style="41" customWidth="1"/>
    <col min="2819" max="3072" width="9.33203125" style="41"/>
    <col min="3073" max="3073" width="78.44140625" style="41" customWidth="1"/>
    <col min="3074" max="3074" width="13.6640625" style="41" customWidth="1"/>
    <col min="3075" max="3328" width="9.33203125" style="41"/>
    <col min="3329" max="3329" width="78.44140625" style="41" customWidth="1"/>
    <col min="3330" max="3330" width="13.6640625" style="41" customWidth="1"/>
    <col min="3331" max="3584" width="9.33203125" style="41"/>
    <col min="3585" max="3585" width="78.44140625" style="41" customWidth="1"/>
    <col min="3586" max="3586" width="13.6640625" style="41" customWidth="1"/>
    <col min="3587" max="3840" width="9.33203125" style="41"/>
    <col min="3841" max="3841" width="78.44140625" style="41" customWidth="1"/>
    <col min="3842" max="3842" width="13.6640625" style="41" customWidth="1"/>
    <col min="3843" max="4096" width="9.33203125" style="41"/>
    <col min="4097" max="4097" width="78.44140625" style="41" customWidth="1"/>
    <col min="4098" max="4098" width="13.6640625" style="41" customWidth="1"/>
    <col min="4099" max="4352" width="9.33203125" style="41"/>
    <col min="4353" max="4353" width="78.44140625" style="41" customWidth="1"/>
    <col min="4354" max="4354" width="13.6640625" style="41" customWidth="1"/>
    <col min="4355" max="4608" width="9.33203125" style="41"/>
    <col min="4609" max="4609" width="78.44140625" style="41" customWidth="1"/>
    <col min="4610" max="4610" width="13.6640625" style="41" customWidth="1"/>
    <col min="4611" max="4864" width="9.33203125" style="41"/>
    <col min="4865" max="4865" width="78.44140625" style="41" customWidth="1"/>
    <col min="4866" max="4866" width="13.6640625" style="41" customWidth="1"/>
    <col min="4867" max="5120" width="9.33203125" style="41"/>
    <col min="5121" max="5121" width="78.44140625" style="41" customWidth="1"/>
    <col min="5122" max="5122" width="13.6640625" style="41" customWidth="1"/>
    <col min="5123" max="5376" width="9.33203125" style="41"/>
    <col min="5377" max="5377" width="78.44140625" style="41" customWidth="1"/>
    <col min="5378" max="5378" width="13.6640625" style="41" customWidth="1"/>
    <col min="5379" max="5632" width="9.33203125" style="41"/>
    <col min="5633" max="5633" width="78.44140625" style="41" customWidth="1"/>
    <col min="5634" max="5634" width="13.6640625" style="41" customWidth="1"/>
    <col min="5635" max="5888" width="9.33203125" style="41"/>
    <col min="5889" max="5889" width="78.44140625" style="41" customWidth="1"/>
    <col min="5890" max="5890" width="13.6640625" style="41" customWidth="1"/>
    <col min="5891" max="6144" width="9.33203125" style="41"/>
    <col min="6145" max="6145" width="78.44140625" style="41" customWidth="1"/>
    <col min="6146" max="6146" width="13.6640625" style="41" customWidth="1"/>
    <col min="6147" max="6400" width="9.33203125" style="41"/>
    <col min="6401" max="6401" width="78.44140625" style="41" customWidth="1"/>
    <col min="6402" max="6402" width="13.6640625" style="41" customWidth="1"/>
    <col min="6403" max="6656" width="9.33203125" style="41"/>
    <col min="6657" max="6657" width="78.44140625" style="41" customWidth="1"/>
    <col min="6658" max="6658" width="13.6640625" style="41" customWidth="1"/>
    <col min="6659" max="6912" width="9.33203125" style="41"/>
    <col min="6913" max="6913" width="78.44140625" style="41" customWidth="1"/>
    <col min="6914" max="6914" width="13.6640625" style="41" customWidth="1"/>
    <col min="6915" max="7168" width="9.33203125" style="41"/>
    <col min="7169" max="7169" width="78.44140625" style="41" customWidth="1"/>
    <col min="7170" max="7170" width="13.6640625" style="41" customWidth="1"/>
    <col min="7171" max="7424" width="9.33203125" style="41"/>
    <col min="7425" max="7425" width="78.44140625" style="41" customWidth="1"/>
    <col min="7426" max="7426" width="13.6640625" style="41" customWidth="1"/>
    <col min="7427" max="7680" width="9.33203125" style="41"/>
    <col min="7681" max="7681" width="78.44140625" style="41" customWidth="1"/>
    <col min="7682" max="7682" width="13.6640625" style="41" customWidth="1"/>
    <col min="7683" max="7936" width="9.33203125" style="41"/>
    <col min="7937" max="7937" width="78.44140625" style="41" customWidth="1"/>
    <col min="7938" max="7938" width="13.6640625" style="41" customWidth="1"/>
    <col min="7939" max="8192" width="9.33203125" style="41"/>
    <col min="8193" max="8193" width="78.44140625" style="41" customWidth="1"/>
    <col min="8194" max="8194" width="13.6640625" style="41" customWidth="1"/>
    <col min="8195" max="8448" width="9.33203125" style="41"/>
    <col min="8449" max="8449" width="78.44140625" style="41" customWidth="1"/>
    <col min="8450" max="8450" width="13.6640625" style="41" customWidth="1"/>
    <col min="8451" max="8704" width="9.33203125" style="41"/>
    <col min="8705" max="8705" width="78.44140625" style="41" customWidth="1"/>
    <col min="8706" max="8706" width="13.6640625" style="41" customWidth="1"/>
    <col min="8707" max="8960" width="9.33203125" style="41"/>
    <col min="8961" max="8961" width="78.44140625" style="41" customWidth="1"/>
    <col min="8962" max="8962" width="13.6640625" style="41" customWidth="1"/>
    <col min="8963" max="9216" width="9.33203125" style="41"/>
    <col min="9217" max="9217" width="78.44140625" style="41" customWidth="1"/>
    <col min="9218" max="9218" width="13.6640625" style="41" customWidth="1"/>
    <col min="9219" max="9472" width="9.33203125" style="41"/>
    <col min="9473" max="9473" width="78.44140625" style="41" customWidth="1"/>
    <col min="9474" max="9474" width="13.6640625" style="41" customWidth="1"/>
    <col min="9475" max="9728" width="9.33203125" style="41"/>
    <col min="9729" max="9729" width="78.44140625" style="41" customWidth="1"/>
    <col min="9730" max="9730" width="13.6640625" style="41" customWidth="1"/>
    <col min="9731" max="9984" width="9.33203125" style="41"/>
    <col min="9985" max="9985" width="78.44140625" style="41" customWidth="1"/>
    <col min="9986" max="9986" width="13.6640625" style="41" customWidth="1"/>
    <col min="9987" max="10240" width="9.33203125" style="41"/>
    <col min="10241" max="10241" width="78.44140625" style="41" customWidth="1"/>
    <col min="10242" max="10242" width="13.6640625" style="41" customWidth="1"/>
    <col min="10243" max="10496" width="9.33203125" style="41"/>
    <col min="10497" max="10497" width="78.44140625" style="41" customWidth="1"/>
    <col min="10498" max="10498" width="13.6640625" style="41" customWidth="1"/>
    <col min="10499" max="10752" width="9.33203125" style="41"/>
    <col min="10753" max="10753" width="78.44140625" style="41" customWidth="1"/>
    <col min="10754" max="10754" width="13.6640625" style="41" customWidth="1"/>
    <col min="10755" max="11008" width="9.33203125" style="41"/>
    <col min="11009" max="11009" width="78.44140625" style="41" customWidth="1"/>
    <col min="11010" max="11010" width="13.6640625" style="41" customWidth="1"/>
    <col min="11011" max="11264" width="9.33203125" style="41"/>
    <col min="11265" max="11265" width="78.44140625" style="41" customWidth="1"/>
    <col min="11266" max="11266" width="13.6640625" style="41" customWidth="1"/>
    <col min="11267" max="11520" width="9.33203125" style="41"/>
    <col min="11521" max="11521" width="78.44140625" style="41" customWidth="1"/>
    <col min="11522" max="11522" width="13.6640625" style="41" customWidth="1"/>
    <col min="11523" max="11776" width="9.33203125" style="41"/>
    <col min="11777" max="11777" width="78.44140625" style="41" customWidth="1"/>
    <col min="11778" max="11778" width="13.6640625" style="41" customWidth="1"/>
    <col min="11779" max="12032" width="9.33203125" style="41"/>
    <col min="12033" max="12033" width="78.44140625" style="41" customWidth="1"/>
    <col min="12034" max="12034" width="13.6640625" style="41" customWidth="1"/>
    <col min="12035" max="12288" width="9.33203125" style="41"/>
    <col min="12289" max="12289" width="78.44140625" style="41" customWidth="1"/>
    <col min="12290" max="12290" width="13.6640625" style="41" customWidth="1"/>
    <col min="12291" max="12544" width="9.33203125" style="41"/>
    <col min="12545" max="12545" width="78.44140625" style="41" customWidth="1"/>
    <col min="12546" max="12546" width="13.6640625" style="41" customWidth="1"/>
    <col min="12547" max="12800" width="9.33203125" style="41"/>
    <col min="12801" max="12801" width="78.44140625" style="41" customWidth="1"/>
    <col min="12802" max="12802" width="13.6640625" style="41" customWidth="1"/>
    <col min="12803" max="13056" width="9.33203125" style="41"/>
    <col min="13057" max="13057" width="78.44140625" style="41" customWidth="1"/>
    <col min="13058" max="13058" width="13.6640625" style="41" customWidth="1"/>
    <col min="13059" max="13312" width="9.33203125" style="41"/>
    <col min="13313" max="13313" width="78.44140625" style="41" customWidth="1"/>
    <col min="13314" max="13314" width="13.6640625" style="41" customWidth="1"/>
    <col min="13315" max="13568" width="9.33203125" style="41"/>
    <col min="13569" max="13569" width="78.44140625" style="41" customWidth="1"/>
    <col min="13570" max="13570" width="13.6640625" style="41" customWidth="1"/>
    <col min="13571" max="13824" width="9.33203125" style="41"/>
    <col min="13825" max="13825" width="78.44140625" style="41" customWidth="1"/>
    <col min="13826" max="13826" width="13.6640625" style="41" customWidth="1"/>
    <col min="13827" max="14080" width="9.33203125" style="41"/>
    <col min="14081" max="14081" width="78.44140625" style="41" customWidth="1"/>
    <col min="14082" max="14082" width="13.6640625" style="41" customWidth="1"/>
    <col min="14083" max="14336" width="9.33203125" style="41"/>
    <col min="14337" max="14337" width="78.44140625" style="41" customWidth="1"/>
    <col min="14338" max="14338" width="13.6640625" style="41" customWidth="1"/>
    <col min="14339" max="14592" width="9.33203125" style="41"/>
    <col min="14593" max="14593" width="78.44140625" style="41" customWidth="1"/>
    <col min="14594" max="14594" width="13.6640625" style="41" customWidth="1"/>
    <col min="14595" max="14848" width="9.33203125" style="41"/>
    <col min="14849" max="14849" width="78.44140625" style="41" customWidth="1"/>
    <col min="14850" max="14850" width="13.6640625" style="41" customWidth="1"/>
    <col min="14851" max="15104" width="9.33203125" style="41"/>
    <col min="15105" max="15105" width="78.44140625" style="41" customWidth="1"/>
    <col min="15106" max="15106" width="13.6640625" style="41" customWidth="1"/>
    <col min="15107" max="15360" width="9.33203125" style="41"/>
    <col min="15361" max="15361" width="78.44140625" style="41" customWidth="1"/>
    <col min="15362" max="15362" width="13.6640625" style="41" customWidth="1"/>
    <col min="15363" max="15616" width="9.33203125" style="41"/>
    <col min="15617" max="15617" width="78.44140625" style="41" customWidth="1"/>
    <col min="15618" max="15618" width="13.6640625" style="41" customWidth="1"/>
    <col min="15619" max="15872" width="9.33203125" style="41"/>
    <col min="15873" max="15873" width="78.44140625" style="41" customWidth="1"/>
    <col min="15874" max="15874" width="13.6640625" style="41" customWidth="1"/>
    <col min="15875" max="16128" width="9.33203125" style="41"/>
    <col min="16129" max="16129" width="78.44140625" style="41" customWidth="1"/>
    <col min="16130" max="16130" width="13.6640625" style="41" customWidth="1"/>
    <col min="16131" max="16384" width="9.3320312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179</v>
      </c>
      <c r="B4" s="1064"/>
    </row>
    <row r="5" spans="1:2" ht="12.75" customHeight="1" x14ac:dyDescent="0.55000000000000004">
      <c r="A5" s="191"/>
      <c r="B5" s="854"/>
    </row>
    <row r="6" spans="1:2" x14ac:dyDescent="0.55000000000000004">
      <c r="A6" s="1065" t="s">
        <v>44</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x14ac:dyDescent="0.55000000000000004">
      <c r="A10" s="196"/>
      <c r="B10" s="197"/>
    </row>
    <row r="11" spans="1:2" ht="37.5" customHeight="1" x14ac:dyDescent="0.55000000000000004">
      <c r="A11" s="1102" t="s">
        <v>180</v>
      </c>
      <c r="B11" s="1103"/>
    </row>
    <row r="12" spans="1:2" ht="12.75" customHeight="1" thickBot="1" x14ac:dyDescent="0.6">
      <c r="A12" s="198"/>
      <c r="B12" s="199"/>
    </row>
    <row r="13" spans="1:2" x14ac:dyDescent="0.55000000000000004">
      <c r="A13" s="855" t="s">
        <v>16</v>
      </c>
      <c r="B13" s="856" t="s">
        <v>2</v>
      </c>
    </row>
    <row r="14" spans="1:2" x14ac:dyDescent="0.55000000000000004">
      <c r="A14" s="857" t="s">
        <v>3</v>
      </c>
      <c r="B14" s="856">
        <v>200000</v>
      </c>
    </row>
    <row r="15" spans="1:2" x14ac:dyDescent="0.55000000000000004">
      <c r="A15" s="857"/>
      <c r="B15" s="856"/>
    </row>
    <row r="16" spans="1:2" x14ac:dyDescent="0.55000000000000004">
      <c r="A16" s="857" t="s">
        <v>5</v>
      </c>
      <c r="B16" s="856"/>
    </row>
    <row r="17" spans="1:4" ht="15.6" thickBot="1" x14ac:dyDescent="0.6">
      <c r="A17" s="200" t="s">
        <v>26</v>
      </c>
      <c r="B17" s="201"/>
    </row>
    <row r="18" spans="1:4" ht="15.6" thickTop="1" x14ac:dyDescent="0.55000000000000004">
      <c r="A18" s="857" t="s">
        <v>6</v>
      </c>
      <c r="B18" s="858"/>
      <c r="D18" s="44"/>
    </row>
    <row r="19" spans="1:4" s="52" customFormat="1" thickBot="1" x14ac:dyDescent="0.55000000000000004">
      <c r="A19" s="122" t="s">
        <v>7</v>
      </c>
      <c r="B19" s="124">
        <f>SUM(B13:B17)-(B18)</f>
        <v>200000</v>
      </c>
    </row>
    <row r="20" spans="1:4" ht="12.75" customHeight="1" x14ac:dyDescent="0.55000000000000004">
      <c r="A20" s="191"/>
      <c r="B20" s="192"/>
    </row>
    <row r="21" spans="1:4" x14ac:dyDescent="0.55000000000000004">
      <c r="A21" s="855" t="s">
        <v>17</v>
      </c>
      <c r="B21" s="856"/>
    </row>
    <row r="22" spans="1:4" x14ac:dyDescent="0.55000000000000004">
      <c r="A22" s="857" t="s">
        <v>112</v>
      </c>
      <c r="B22" s="856"/>
    </row>
    <row r="23" spans="1:4" ht="16.5" customHeight="1" x14ac:dyDescent="0.55000000000000004">
      <c r="A23" s="857" t="s">
        <v>22</v>
      </c>
      <c r="B23" s="856"/>
    </row>
    <row r="24" spans="1:4" x14ac:dyDescent="0.55000000000000004">
      <c r="A24" s="857" t="s">
        <v>20</v>
      </c>
      <c r="B24" s="856"/>
    </row>
    <row r="25" spans="1:4" x14ac:dyDescent="0.55000000000000004">
      <c r="A25" s="857" t="s">
        <v>8</v>
      </c>
      <c r="B25" s="856"/>
    </row>
    <row r="26" spans="1:4" x14ac:dyDescent="0.55000000000000004">
      <c r="A26" s="857" t="s">
        <v>113</v>
      </c>
      <c r="B26" s="856"/>
    </row>
    <row r="27" spans="1:4" x14ac:dyDescent="0.55000000000000004">
      <c r="A27" s="857" t="s">
        <v>9</v>
      </c>
      <c r="B27" s="856"/>
    </row>
    <row r="28" spans="1:4" ht="15.6" thickBot="1" x14ac:dyDescent="0.6">
      <c r="A28" s="200" t="s">
        <v>10</v>
      </c>
      <c r="B28" s="146">
        <v>200000</v>
      </c>
    </row>
    <row r="29" spans="1:4" s="52" customFormat="1" ht="15.6" thickTop="1" thickBot="1" x14ac:dyDescent="0.55000000000000004">
      <c r="A29" s="202" t="s">
        <v>11</v>
      </c>
      <c r="B29" s="123">
        <f>SUM(B22:B28)</f>
        <v>200000</v>
      </c>
    </row>
    <row r="30" spans="1:4" ht="12.75" customHeight="1" x14ac:dyDescent="0.55000000000000004">
      <c r="A30" s="191"/>
      <c r="B30" s="192"/>
    </row>
    <row r="31" spans="1:4" x14ac:dyDescent="0.55000000000000004">
      <c r="A31" s="855" t="s">
        <v>18</v>
      </c>
      <c r="B31" s="856" t="s">
        <v>4</v>
      </c>
    </row>
    <row r="32" spans="1:4" x14ac:dyDescent="0.55000000000000004">
      <c r="A32" s="857" t="s">
        <v>12</v>
      </c>
      <c r="B32" s="856"/>
    </row>
    <row r="33" spans="1:2" x14ac:dyDescent="0.55000000000000004">
      <c r="A33" s="857" t="s">
        <v>13</v>
      </c>
      <c r="B33" s="856"/>
    </row>
    <row r="34" spans="1:2" x14ac:dyDescent="0.55000000000000004">
      <c r="A34" s="857" t="s">
        <v>14</v>
      </c>
      <c r="B34" s="856"/>
    </row>
    <row r="35" spans="1:2" ht="15.6" thickBot="1" x14ac:dyDescent="0.6">
      <c r="A35" s="200" t="s">
        <v>15</v>
      </c>
      <c r="B35" s="146"/>
    </row>
    <row r="36" spans="1:2" s="52" customFormat="1" ht="15.6" thickTop="1" thickBot="1" x14ac:dyDescent="0.55000000000000004">
      <c r="A36" s="882" t="s">
        <v>7</v>
      </c>
      <c r="B36" s="123">
        <f>SUM(B31:B35)</f>
        <v>0</v>
      </c>
    </row>
    <row r="37" spans="1:2" ht="12.75" customHeight="1" x14ac:dyDescent="0.55000000000000004">
      <c r="A37" s="883"/>
      <c r="B37" s="854"/>
    </row>
    <row r="38" spans="1:2" ht="15" customHeight="1" x14ac:dyDescent="0.55000000000000004">
      <c r="A38" s="133" t="s">
        <v>19</v>
      </c>
      <c r="B38" s="203"/>
    </row>
    <row r="39" spans="1:2" x14ac:dyDescent="0.55000000000000004">
      <c r="A39" s="859" t="s">
        <v>104</v>
      </c>
      <c r="B39" s="203"/>
    </row>
    <row r="40" spans="1:2" x14ac:dyDescent="0.55000000000000004">
      <c r="A40" s="859" t="s">
        <v>111</v>
      </c>
      <c r="B40" s="203" t="s">
        <v>2</v>
      </c>
    </row>
    <row r="41" spans="1:2" x14ac:dyDescent="0.55000000000000004">
      <c r="A41" s="860" t="s">
        <v>119</v>
      </c>
      <c r="B41" s="203"/>
    </row>
    <row r="42" spans="1:2" x14ac:dyDescent="0.55000000000000004">
      <c r="A42" s="860" t="s">
        <v>139</v>
      </c>
      <c r="B42" s="203"/>
    </row>
    <row r="43" spans="1:2" x14ac:dyDescent="0.55000000000000004">
      <c r="A43" s="860" t="s">
        <v>168</v>
      </c>
      <c r="B43" s="203">
        <v>200000</v>
      </c>
    </row>
    <row r="44" spans="1:2" ht="15.6" thickBot="1" x14ac:dyDescent="0.6">
      <c r="A44" s="861" t="s">
        <v>184</v>
      </c>
      <c r="B44" s="203"/>
    </row>
    <row r="45" spans="1:2" ht="15.9" thickTop="1" thickBot="1" x14ac:dyDescent="0.6">
      <c r="A45" s="861" t="s">
        <v>233</v>
      </c>
      <c r="B45" s="203"/>
    </row>
    <row r="46" spans="1:2" ht="15.9" thickTop="1" thickBot="1" x14ac:dyDescent="0.6">
      <c r="A46" s="122" t="s">
        <v>11</v>
      </c>
      <c r="B46" s="123">
        <v>200000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9"/>
  <sheetViews>
    <sheetView topLeftCell="A10" zoomScaleNormal="100" workbookViewId="0">
      <selection activeCell="A28" sqref="A28"/>
    </sheetView>
  </sheetViews>
  <sheetFormatPr defaultRowHeight="14.4" x14ac:dyDescent="0.55000000000000004"/>
  <cols>
    <col min="1" max="1" width="78.94140625" style="132" customWidth="1"/>
    <col min="2" max="2" width="13.6640625" style="132" customWidth="1"/>
    <col min="3" max="16384" width="8.88671875" style="132"/>
  </cols>
  <sheetData>
    <row r="1" spans="1:2" ht="15.3" x14ac:dyDescent="0.55000000000000004">
      <c r="A1" s="1069" t="s">
        <v>0</v>
      </c>
      <c r="B1" s="1070"/>
    </row>
    <row r="2" spans="1:2" ht="15.3" x14ac:dyDescent="0.55000000000000004">
      <c r="A2" s="1114" t="s">
        <v>1</v>
      </c>
      <c r="B2" s="1115"/>
    </row>
    <row r="3" spans="1:2" ht="15.3" x14ac:dyDescent="0.55000000000000004">
      <c r="A3" s="1116"/>
      <c r="B3" s="1117"/>
    </row>
    <row r="4" spans="1:2" ht="15.3" x14ac:dyDescent="0.55000000000000004">
      <c r="A4" s="1106" t="s">
        <v>191</v>
      </c>
      <c r="B4" s="1118"/>
    </row>
    <row r="5" spans="1:2" ht="15" x14ac:dyDescent="0.55000000000000004">
      <c r="A5" s="1119"/>
      <c r="B5" s="1120"/>
    </row>
    <row r="6" spans="1:2" ht="15.3" x14ac:dyDescent="0.55000000000000004">
      <c r="A6" s="1106" t="s">
        <v>185</v>
      </c>
      <c r="B6" s="1107"/>
    </row>
    <row r="7" spans="1:2" ht="15.3" x14ac:dyDescent="0.55000000000000004">
      <c r="A7" s="1106" t="s">
        <v>87</v>
      </c>
      <c r="B7" s="1118"/>
    </row>
    <row r="8" spans="1:2" ht="15.3" x14ac:dyDescent="0.55000000000000004">
      <c r="A8" s="1106" t="s">
        <v>187</v>
      </c>
      <c r="B8" s="1107"/>
    </row>
    <row r="9" spans="1:2" ht="15.3" x14ac:dyDescent="0.55000000000000004">
      <c r="A9" s="1106" t="s">
        <v>88</v>
      </c>
      <c r="B9" s="1118"/>
    </row>
    <row r="10" spans="1:2" ht="15.3" x14ac:dyDescent="0.55000000000000004">
      <c r="A10" s="1104"/>
      <c r="B10" s="1105"/>
    </row>
    <row r="11" spans="1:2" ht="15.75" customHeight="1" x14ac:dyDescent="0.55000000000000004">
      <c r="A11" s="1112" t="s">
        <v>192</v>
      </c>
      <c r="B11" s="1113"/>
    </row>
    <row r="12" spans="1:2" ht="15.3" x14ac:dyDescent="0.55000000000000004">
      <c r="A12" s="1104"/>
      <c r="B12" s="1105"/>
    </row>
    <row r="13" spans="1:2" ht="15.3" x14ac:dyDescent="0.55000000000000004">
      <c r="A13" s="1106" t="s">
        <v>193</v>
      </c>
      <c r="B13" s="1107"/>
    </row>
    <row r="14" spans="1:2" ht="15.6" customHeight="1" x14ac:dyDescent="0.55000000000000004">
      <c r="A14" s="1108" t="s">
        <v>710</v>
      </c>
      <c r="B14" s="1109"/>
    </row>
    <row r="15" spans="1:2" ht="15" x14ac:dyDescent="0.55000000000000004">
      <c r="A15" s="1110"/>
      <c r="B15" s="1111"/>
    </row>
    <row r="16" spans="1:2" ht="15.3" x14ac:dyDescent="0.55000000000000004">
      <c r="A16" s="219" t="s">
        <v>89</v>
      </c>
      <c r="B16" s="220"/>
    </row>
    <row r="17" spans="1:2" ht="15.3" x14ac:dyDescent="0.55000000000000004">
      <c r="A17" s="221" t="s">
        <v>90</v>
      </c>
      <c r="B17" s="222">
        <v>0</v>
      </c>
    </row>
    <row r="18" spans="1:2" ht="15.3" x14ac:dyDescent="0.55000000000000004">
      <c r="A18" s="221" t="s">
        <v>91</v>
      </c>
      <c r="B18" s="222">
        <v>0</v>
      </c>
    </row>
    <row r="19" spans="1:2" ht="15.3" x14ac:dyDescent="0.55000000000000004">
      <c r="A19" s="221" t="s">
        <v>5</v>
      </c>
      <c r="B19" s="222">
        <v>1750000</v>
      </c>
    </row>
    <row r="20" spans="1:2" ht="15.3" x14ac:dyDescent="0.55000000000000004">
      <c r="A20" s="221" t="s">
        <v>26</v>
      </c>
      <c r="B20" s="222">
        <v>0</v>
      </c>
    </row>
    <row r="21" spans="1:2" ht="15.3" x14ac:dyDescent="0.55000000000000004">
      <c r="A21" s="221" t="s">
        <v>92</v>
      </c>
      <c r="B21" s="222">
        <v>0</v>
      </c>
    </row>
    <row r="22" spans="1:2" ht="15.3" x14ac:dyDescent="0.55000000000000004">
      <c r="A22" s="221" t="s">
        <v>93</v>
      </c>
      <c r="B22" s="223">
        <v>0</v>
      </c>
    </row>
    <row r="23" spans="1:2" ht="15.3" x14ac:dyDescent="0.55000000000000004">
      <c r="A23" s="221" t="s">
        <v>7</v>
      </c>
      <c r="B23" s="222">
        <f>SUM(B17:B22)</f>
        <v>1750000</v>
      </c>
    </row>
    <row r="24" spans="1:2" ht="15.3" x14ac:dyDescent="0.55000000000000004">
      <c r="A24" s="221"/>
      <c r="B24" s="222"/>
    </row>
    <row r="25" spans="1:2" ht="15.3" x14ac:dyDescent="0.55000000000000004">
      <c r="A25" s="219" t="s">
        <v>94</v>
      </c>
      <c r="B25" s="222"/>
    </row>
    <row r="26" spans="1:2" ht="15.3" x14ac:dyDescent="0.55000000000000004">
      <c r="A26" s="224" t="s">
        <v>95</v>
      </c>
      <c r="B26" s="222">
        <v>0</v>
      </c>
    </row>
    <row r="27" spans="1:2" ht="15.3" x14ac:dyDescent="0.55000000000000004">
      <c r="A27" s="224" t="s">
        <v>96</v>
      </c>
      <c r="B27" s="222">
        <v>0</v>
      </c>
    </row>
    <row r="28" spans="1:2" ht="15.3" x14ac:dyDescent="0.55000000000000004">
      <c r="A28" s="225" t="s">
        <v>98</v>
      </c>
      <c r="B28" s="222">
        <v>0</v>
      </c>
    </row>
    <row r="29" spans="1:2" ht="15.3" x14ac:dyDescent="0.55000000000000004">
      <c r="A29" s="225" t="s">
        <v>99</v>
      </c>
      <c r="B29" s="222"/>
    </row>
    <row r="30" spans="1:2" ht="15.3" x14ac:dyDescent="0.55000000000000004">
      <c r="A30" s="225" t="s">
        <v>100</v>
      </c>
      <c r="B30" s="223">
        <v>1750000</v>
      </c>
    </row>
    <row r="31" spans="1:2" ht="17.7" x14ac:dyDescent="0.95">
      <c r="A31" s="225" t="s">
        <v>101</v>
      </c>
      <c r="B31" s="226">
        <v>0</v>
      </c>
    </row>
    <row r="32" spans="1:2" ht="15.3" x14ac:dyDescent="0.55000000000000004">
      <c r="A32" s="227" t="s">
        <v>7</v>
      </c>
      <c r="B32" s="223">
        <f>SUM(B26:B31)</f>
        <v>1750000</v>
      </c>
    </row>
    <row r="33" spans="1:3" ht="15.3" x14ac:dyDescent="0.55000000000000004">
      <c r="A33" s="228"/>
      <c r="B33" s="229"/>
    </row>
    <row r="34" spans="1:3" ht="15.3" x14ac:dyDescent="0.55000000000000004">
      <c r="A34" s="219" t="s">
        <v>102</v>
      </c>
      <c r="B34" s="222" t="s">
        <v>2</v>
      </c>
    </row>
    <row r="35" spans="1:3" ht="15.3" x14ac:dyDescent="0.55000000000000004">
      <c r="A35" s="221" t="s">
        <v>12</v>
      </c>
      <c r="B35" s="222">
        <v>0</v>
      </c>
    </row>
    <row r="36" spans="1:3" ht="15.3" x14ac:dyDescent="0.55000000000000004">
      <c r="A36" s="221" t="s">
        <v>13</v>
      </c>
      <c r="B36" s="222">
        <v>0</v>
      </c>
    </row>
    <row r="37" spans="1:3" ht="15.3" x14ac:dyDescent="0.55000000000000004">
      <c r="A37" s="221" t="s">
        <v>14</v>
      </c>
      <c r="B37" s="222">
        <v>0</v>
      </c>
    </row>
    <row r="38" spans="1:3" ht="15.3" x14ac:dyDescent="0.55000000000000004">
      <c r="A38" s="221" t="s">
        <v>15</v>
      </c>
      <c r="B38" s="223">
        <v>0</v>
      </c>
    </row>
    <row r="39" spans="1:3" ht="15.3" x14ac:dyDescent="0.55000000000000004">
      <c r="A39" s="219" t="s">
        <v>7</v>
      </c>
      <c r="B39" s="223">
        <f>SUM(B35:B38)</f>
        <v>0</v>
      </c>
    </row>
    <row r="40" spans="1:3" ht="15.3" x14ac:dyDescent="0.55000000000000004">
      <c r="A40" s="1104"/>
      <c r="B40" s="1105"/>
    </row>
    <row r="41" spans="1:3" ht="15.3" x14ac:dyDescent="0.55000000000000004">
      <c r="A41" s="227" t="s">
        <v>103</v>
      </c>
      <c r="B41" s="230"/>
    </row>
    <row r="42" spans="1:3" ht="15.3" x14ac:dyDescent="0.55000000000000004">
      <c r="A42" s="859" t="s">
        <v>104</v>
      </c>
      <c r="B42" s="222">
        <v>0</v>
      </c>
    </row>
    <row r="43" spans="1:3" ht="15.3" x14ac:dyDescent="0.55000000000000004">
      <c r="A43" s="859" t="s">
        <v>111</v>
      </c>
      <c r="B43" s="231">
        <v>0</v>
      </c>
    </row>
    <row r="44" spans="1:3" ht="15.3" x14ac:dyDescent="0.55000000000000004">
      <c r="A44" s="860" t="s">
        <v>119</v>
      </c>
      <c r="B44" s="222"/>
    </row>
    <row r="45" spans="1:3" ht="15.3" x14ac:dyDescent="0.55000000000000004">
      <c r="A45" s="860" t="s">
        <v>139</v>
      </c>
      <c r="B45" s="222">
        <v>750000</v>
      </c>
      <c r="C45" s="218"/>
    </row>
    <row r="46" spans="1:3" ht="15.3" x14ac:dyDescent="0.55000000000000004">
      <c r="A46" s="860" t="s">
        <v>168</v>
      </c>
      <c r="B46" s="222">
        <v>0</v>
      </c>
    </row>
    <row r="47" spans="1:3" ht="15.6" thickBot="1" x14ac:dyDescent="0.6">
      <c r="A47" s="861" t="s">
        <v>184</v>
      </c>
      <c r="B47" s="231">
        <v>0</v>
      </c>
    </row>
    <row r="48" spans="1:3" ht="15.9" thickTop="1" thickBot="1" x14ac:dyDescent="0.6">
      <c r="A48" s="861" t="s">
        <v>233</v>
      </c>
      <c r="B48" s="232">
        <v>1000000</v>
      </c>
    </row>
    <row r="49" spans="1:2" ht="15.9" thickTop="1" thickBot="1" x14ac:dyDescent="0.6">
      <c r="A49" s="122" t="s">
        <v>11</v>
      </c>
      <c r="B49" s="195">
        <f>SUM(B42:B48)</f>
        <v>1750000</v>
      </c>
    </row>
  </sheetData>
  <mergeCells count="16">
    <mergeCell ref="A11:B11"/>
    <mergeCell ref="A1:B1"/>
    <mergeCell ref="A2:B2"/>
    <mergeCell ref="A3:B3"/>
    <mergeCell ref="A4:B4"/>
    <mergeCell ref="A5:B5"/>
    <mergeCell ref="A6:B6"/>
    <mergeCell ref="A7:B7"/>
    <mergeCell ref="A8:B8"/>
    <mergeCell ref="A9:B9"/>
    <mergeCell ref="A10:B10"/>
    <mergeCell ref="A40:B40"/>
    <mergeCell ref="A12:B12"/>
    <mergeCell ref="A13:B13"/>
    <mergeCell ref="A14:B14"/>
    <mergeCell ref="A15:B15"/>
  </mergeCells>
  <printOptions horizontalCentered="1" verticalCentered="1"/>
  <pageMargins left="0.66" right="0.67" top="0.31" bottom="0.21" header="0.3" footer="0.3"/>
  <pageSetup scale="99" orientation="portrait" horizontalDpi="4294967294" verticalDpi="4294967294"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sqref="A1:B46"/>
    </sheetView>
  </sheetViews>
  <sheetFormatPr defaultColWidth="8" defaultRowHeight="15.3" x14ac:dyDescent="0.55000000000000004"/>
  <cols>
    <col min="1" max="1" width="68.71875" style="66" customWidth="1"/>
    <col min="2" max="2" width="12" style="88" customWidth="1"/>
    <col min="3" max="16384" width="8" style="66"/>
  </cols>
  <sheetData>
    <row r="1" spans="1:2" x14ac:dyDescent="0.55000000000000004">
      <c r="A1" s="1123" t="s">
        <v>0</v>
      </c>
      <c r="B1" s="1124"/>
    </row>
    <row r="2" spans="1:2" x14ac:dyDescent="0.55000000000000004">
      <c r="A2" s="1125" t="s">
        <v>1</v>
      </c>
      <c r="B2" s="1126"/>
    </row>
    <row r="3" spans="1:2" ht="12.75" customHeight="1" x14ac:dyDescent="0.55000000000000004">
      <c r="A3" s="148"/>
      <c r="B3" s="149"/>
    </row>
    <row r="4" spans="1:2" s="69" customFormat="1" ht="17.25" customHeight="1" x14ac:dyDescent="0.55000000000000004">
      <c r="A4" s="1127" t="s">
        <v>175</v>
      </c>
      <c r="B4" s="1128"/>
    </row>
    <row r="5" spans="1:2" ht="12.75" customHeight="1" x14ac:dyDescent="0.55000000000000004">
      <c r="A5" s="150"/>
      <c r="B5" s="151"/>
    </row>
    <row r="6" spans="1:2" x14ac:dyDescent="0.55000000000000004">
      <c r="A6" s="1129" t="s">
        <v>143</v>
      </c>
      <c r="B6" s="1128"/>
    </row>
    <row r="7" spans="1:2" x14ac:dyDescent="0.55000000000000004">
      <c r="A7" s="804" t="s">
        <v>41</v>
      </c>
      <c r="B7" s="152"/>
    </row>
    <row r="8" spans="1:2" x14ac:dyDescent="0.55000000000000004">
      <c r="A8" s="1129" t="s">
        <v>115</v>
      </c>
      <c r="B8" s="1128"/>
    </row>
    <row r="9" spans="1:2" x14ac:dyDescent="0.55000000000000004">
      <c r="A9" s="1129"/>
      <c r="B9" s="1128"/>
    </row>
    <row r="10" spans="1:2" ht="12.75" customHeight="1" x14ac:dyDescent="0.55000000000000004">
      <c r="A10" s="153"/>
      <c r="B10" s="154"/>
    </row>
    <row r="11" spans="1:2" x14ac:dyDescent="0.55000000000000004">
      <c r="A11" s="1121" t="s">
        <v>36</v>
      </c>
      <c r="B11" s="1122"/>
    </row>
    <row r="12" spans="1:2" ht="12.75" customHeight="1" thickBot="1" x14ac:dyDescent="0.6">
      <c r="A12" s="155"/>
      <c r="B12" s="156"/>
    </row>
    <row r="13" spans="1:2" x14ac:dyDescent="0.55000000000000004">
      <c r="A13" s="157" t="s">
        <v>16</v>
      </c>
      <c r="B13" s="158" t="s">
        <v>2</v>
      </c>
    </row>
    <row r="14" spans="1:2" x14ac:dyDescent="0.55000000000000004">
      <c r="A14" s="159" t="s">
        <v>3</v>
      </c>
      <c r="B14" s="158">
        <v>50000</v>
      </c>
    </row>
    <row r="15" spans="1:2" x14ac:dyDescent="0.55000000000000004">
      <c r="A15" s="159" t="s">
        <v>37</v>
      </c>
      <c r="B15" s="158">
        <v>50000</v>
      </c>
    </row>
    <row r="16" spans="1:2" x14ac:dyDescent="0.55000000000000004">
      <c r="A16" s="159" t="s">
        <v>5</v>
      </c>
      <c r="B16" s="158">
        <v>400000</v>
      </c>
    </row>
    <row r="17" spans="1:4" ht="15.6" thickBot="1" x14ac:dyDescent="0.6">
      <c r="A17" s="160" t="s">
        <v>38</v>
      </c>
      <c r="B17" s="161"/>
    </row>
    <row r="18" spans="1:4" ht="15.6" thickTop="1" x14ac:dyDescent="0.55000000000000004">
      <c r="A18" s="159" t="s">
        <v>6</v>
      </c>
      <c r="B18" s="162"/>
      <c r="D18" s="69"/>
    </row>
    <row r="19" spans="1:4" s="77" customFormat="1" thickBot="1" x14ac:dyDescent="0.55000000000000004">
      <c r="A19" s="163" t="s">
        <v>7</v>
      </c>
      <c r="B19" s="164">
        <f>SUM(B14:B17)-B18</f>
        <v>500000</v>
      </c>
    </row>
    <row r="20" spans="1:4" ht="12.75" customHeight="1" x14ac:dyDescent="0.55000000000000004">
      <c r="A20" s="150"/>
      <c r="B20" s="165"/>
    </row>
    <row r="21" spans="1:4" x14ac:dyDescent="0.55000000000000004">
      <c r="A21" s="157" t="s">
        <v>17</v>
      </c>
      <c r="B21" s="158"/>
    </row>
    <row r="22" spans="1:4" x14ac:dyDescent="0.55000000000000004">
      <c r="A22" s="159" t="s">
        <v>21</v>
      </c>
      <c r="B22" s="158"/>
    </row>
    <row r="23" spans="1:4" ht="16.5" customHeight="1" x14ac:dyDescent="0.55000000000000004">
      <c r="A23" s="159" t="s">
        <v>22</v>
      </c>
      <c r="B23" s="158"/>
    </row>
    <row r="24" spans="1:4" x14ac:dyDescent="0.55000000000000004">
      <c r="A24" s="159" t="s">
        <v>40</v>
      </c>
      <c r="B24" s="158"/>
    </row>
    <row r="25" spans="1:4" x14ac:dyDescent="0.55000000000000004">
      <c r="A25" s="159" t="s">
        <v>8</v>
      </c>
      <c r="B25" s="158"/>
    </row>
    <row r="26" spans="1:4" x14ac:dyDescent="0.55000000000000004">
      <c r="A26" s="159" t="s">
        <v>23</v>
      </c>
      <c r="B26" s="158">
        <v>500000</v>
      </c>
    </row>
    <row r="27" spans="1:4" x14ac:dyDescent="0.55000000000000004">
      <c r="A27" s="159" t="s">
        <v>9</v>
      </c>
      <c r="B27" s="158"/>
    </row>
    <row r="28" spans="1:4" ht="15.6" thickBot="1" x14ac:dyDescent="0.6">
      <c r="A28" s="160" t="s">
        <v>10</v>
      </c>
      <c r="B28" s="166"/>
    </row>
    <row r="29" spans="1:4" s="77" customFormat="1" ht="15.6" thickTop="1" thickBot="1" x14ac:dyDescent="0.55000000000000004">
      <c r="A29" s="167" t="s">
        <v>11</v>
      </c>
      <c r="B29" s="168">
        <f>SUM(B22:B28)</f>
        <v>500000</v>
      </c>
    </row>
    <row r="30" spans="1:4" ht="12.75" customHeight="1" x14ac:dyDescent="0.55000000000000004">
      <c r="A30" s="150"/>
      <c r="B30" s="165"/>
    </row>
    <row r="31" spans="1:4" x14ac:dyDescent="0.55000000000000004">
      <c r="A31" s="157" t="s">
        <v>18</v>
      </c>
      <c r="B31" s="158" t="s">
        <v>4</v>
      </c>
    </row>
    <row r="32" spans="1:4" x14ac:dyDescent="0.55000000000000004">
      <c r="A32" s="159" t="s">
        <v>12</v>
      </c>
      <c r="B32" s="158"/>
    </row>
    <row r="33" spans="1:2" x14ac:dyDescent="0.55000000000000004">
      <c r="A33" s="159" t="s">
        <v>13</v>
      </c>
      <c r="B33" s="158"/>
    </row>
    <row r="34" spans="1:2" x14ac:dyDescent="0.55000000000000004">
      <c r="A34" s="159" t="s">
        <v>14</v>
      </c>
      <c r="B34" s="158"/>
    </row>
    <row r="35" spans="1:2" ht="15.6" thickBot="1" x14ac:dyDescent="0.6">
      <c r="A35" s="160" t="s">
        <v>15</v>
      </c>
      <c r="B35" s="166"/>
    </row>
    <row r="36" spans="1:2" s="77" customFormat="1" ht="15.6" thickTop="1" thickBot="1" x14ac:dyDescent="0.55000000000000004">
      <c r="A36" s="167" t="s">
        <v>7</v>
      </c>
      <c r="B36" s="168">
        <f>SUM(B31:B35)</f>
        <v>0</v>
      </c>
    </row>
    <row r="37" spans="1:2" ht="12.75" customHeight="1" x14ac:dyDescent="0.55000000000000004">
      <c r="A37" s="150"/>
      <c r="B37" s="165"/>
    </row>
    <row r="38" spans="1:2" x14ac:dyDescent="0.55000000000000004">
      <c r="A38" s="170" t="s">
        <v>19</v>
      </c>
      <c r="B38" s="171"/>
    </row>
    <row r="39" spans="1:2" x14ac:dyDescent="0.55000000000000004">
      <c r="A39" s="859" t="s">
        <v>104</v>
      </c>
      <c r="B39" s="121"/>
    </row>
    <row r="40" spans="1:2" x14ac:dyDescent="0.55000000000000004">
      <c r="A40" s="859" t="s">
        <v>111</v>
      </c>
      <c r="B40" s="121"/>
    </row>
    <row r="41" spans="1:2" x14ac:dyDescent="0.55000000000000004">
      <c r="A41" s="860" t="s">
        <v>119</v>
      </c>
      <c r="B41" s="121">
        <v>500000</v>
      </c>
    </row>
    <row r="42" spans="1:2" x14ac:dyDescent="0.55000000000000004">
      <c r="A42" s="860" t="s">
        <v>139</v>
      </c>
      <c r="B42" s="121"/>
    </row>
    <row r="43" spans="1:2" x14ac:dyDescent="0.55000000000000004">
      <c r="A43" s="860" t="s">
        <v>168</v>
      </c>
      <c r="B43" s="121"/>
    </row>
    <row r="44" spans="1:2" ht="15.6" thickBot="1" x14ac:dyDescent="0.6">
      <c r="A44" s="861" t="s">
        <v>184</v>
      </c>
      <c r="B44" s="121"/>
    </row>
    <row r="45" spans="1:2" ht="15.9" thickTop="1" thickBot="1" x14ac:dyDescent="0.6">
      <c r="A45" s="861" t="s">
        <v>233</v>
      </c>
      <c r="B45" s="121"/>
    </row>
    <row r="46" spans="1:2" ht="15.9" thickTop="1" thickBot="1" x14ac:dyDescent="0.6">
      <c r="A46" s="163" t="s">
        <v>11</v>
      </c>
      <c r="B46" s="164">
        <f>SUM(B39:B44)</f>
        <v>500000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sqref="A1:B46"/>
    </sheetView>
  </sheetViews>
  <sheetFormatPr defaultColWidth="8" defaultRowHeight="15.3" x14ac:dyDescent="0.55000000000000004"/>
  <cols>
    <col min="1" max="1" width="68.71875" style="66" customWidth="1"/>
    <col min="2" max="2" width="12" style="88" customWidth="1"/>
    <col min="3" max="3" width="8" style="66"/>
    <col min="4" max="4" width="11.71875" style="66" bestFit="1" customWidth="1"/>
    <col min="5" max="16384" width="8" style="66"/>
  </cols>
  <sheetData>
    <row r="1" spans="1:4" x14ac:dyDescent="0.55000000000000004">
      <c r="A1" s="1123" t="s">
        <v>0</v>
      </c>
      <c r="B1" s="1124"/>
    </row>
    <row r="2" spans="1:4" x14ac:dyDescent="0.55000000000000004">
      <c r="A2" s="1125" t="s">
        <v>1</v>
      </c>
      <c r="B2" s="1126"/>
    </row>
    <row r="3" spans="1:4" ht="12.75" customHeight="1" x14ac:dyDescent="0.55000000000000004">
      <c r="A3" s="148"/>
      <c r="B3" s="149"/>
    </row>
    <row r="4" spans="1:4" s="69" customFormat="1" ht="17.25" customHeight="1" x14ac:dyDescent="0.55000000000000004">
      <c r="A4" s="1127" t="s">
        <v>39</v>
      </c>
      <c r="B4" s="1128"/>
    </row>
    <row r="5" spans="1:4" ht="12.75" customHeight="1" x14ac:dyDescent="0.55000000000000004">
      <c r="A5" s="150"/>
      <c r="B5" s="151"/>
    </row>
    <row r="6" spans="1:4" x14ac:dyDescent="0.55000000000000004">
      <c r="A6" s="1129" t="s">
        <v>30</v>
      </c>
      <c r="B6" s="1128"/>
    </row>
    <row r="7" spans="1:4" x14ac:dyDescent="0.55000000000000004">
      <c r="A7" s="804" t="s">
        <v>41</v>
      </c>
      <c r="B7" s="152"/>
    </row>
    <row r="8" spans="1:4" x14ac:dyDescent="0.55000000000000004">
      <c r="A8" s="1129" t="s">
        <v>43</v>
      </c>
      <c r="B8" s="1128"/>
    </row>
    <row r="9" spans="1:4" x14ac:dyDescent="0.55000000000000004">
      <c r="A9" s="1129" t="s">
        <v>42</v>
      </c>
      <c r="B9" s="1128"/>
    </row>
    <row r="10" spans="1:4" ht="12.75" customHeight="1" x14ac:dyDescent="0.55000000000000004">
      <c r="A10" s="153"/>
      <c r="B10" s="154"/>
    </row>
    <row r="11" spans="1:4" x14ac:dyDescent="0.55000000000000004">
      <c r="A11" s="1121" t="s">
        <v>36</v>
      </c>
      <c r="B11" s="1122"/>
    </row>
    <row r="12" spans="1:4" ht="12.75" customHeight="1" thickBot="1" x14ac:dyDescent="0.6">
      <c r="A12" s="155"/>
      <c r="B12" s="156"/>
    </row>
    <row r="13" spans="1:4" x14ac:dyDescent="0.55000000000000004">
      <c r="A13" s="157" t="s">
        <v>16</v>
      </c>
      <c r="B13" s="158" t="s">
        <v>2</v>
      </c>
    </row>
    <row r="14" spans="1:4" x14ac:dyDescent="0.55000000000000004">
      <c r="A14" s="159" t="s">
        <v>116</v>
      </c>
      <c r="B14" s="158">
        <v>1600000</v>
      </c>
      <c r="D14" s="138" t="s">
        <v>203</v>
      </c>
    </row>
    <row r="15" spans="1:4" x14ac:dyDescent="0.55000000000000004">
      <c r="A15" s="159" t="s">
        <v>37</v>
      </c>
      <c r="B15" s="158"/>
      <c r="D15" s="138" t="s">
        <v>203</v>
      </c>
    </row>
    <row r="16" spans="1:4" x14ac:dyDescent="0.55000000000000004">
      <c r="A16" s="159" t="s">
        <v>5</v>
      </c>
      <c r="B16" s="158">
        <v>20520000</v>
      </c>
      <c r="D16" s="139" t="s">
        <v>203</v>
      </c>
    </row>
    <row r="17" spans="1:4" ht="15.6" thickBot="1" x14ac:dyDescent="0.6">
      <c r="A17" s="160" t="s">
        <v>38</v>
      </c>
      <c r="B17" s="161"/>
      <c r="D17" s="139" t="s">
        <v>203</v>
      </c>
    </row>
    <row r="18" spans="1:4" ht="15.6" thickTop="1" x14ac:dyDescent="0.55000000000000004">
      <c r="A18" s="159" t="s">
        <v>6</v>
      </c>
      <c r="B18" s="162"/>
      <c r="D18" s="69"/>
    </row>
    <row r="19" spans="1:4" s="77" customFormat="1" thickBot="1" x14ac:dyDescent="0.55000000000000004">
      <c r="A19" s="163" t="s">
        <v>7</v>
      </c>
      <c r="B19" s="164">
        <f>SUM(B14:B17)-B18</f>
        <v>22120000</v>
      </c>
    </row>
    <row r="20" spans="1:4" ht="12.75" customHeight="1" x14ac:dyDescent="0.55000000000000004">
      <c r="A20" s="150"/>
      <c r="B20" s="165"/>
    </row>
    <row r="21" spans="1:4" x14ac:dyDescent="0.55000000000000004">
      <c r="A21" s="157" t="s">
        <v>17</v>
      </c>
      <c r="B21" s="158"/>
    </row>
    <row r="22" spans="1:4" x14ac:dyDescent="0.55000000000000004">
      <c r="A22" s="159" t="s">
        <v>21</v>
      </c>
      <c r="B22" s="158"/>
    </row>
    <row r="23" spans="1:4" ht="16.5" customHeight="1" x14ac:dyDescent="0.55000000000000004">
      <c r="A23" s="159" t="s">
        <v>22</v>
      </c>
      <c r="B23" s="158"/>
    </row>
    <row r="24" spans="1:4" x14ac:dyDescent="0.55000000000000004">
      <c r="A24" s="159" t="s">
        <v>40</v>
      </c>
      <c r="B24" s="158"/>
    </row>
    <row r="25" spans="1:4" x14ac:dyDescent="0.55000000000000004">
      <c r="A25" s="159" t="s">
        <v>8</v>
      </c>
      <c r="B25" s="158"/>
    </row>
    <row r="26" spans="1:4" x14ac:dyDescent="0.55000000000000004">
      <c r="A26" s="159" t="s">
        <v>23</v>
      </c>
      <c r="B26" s="158"/>
    </row>
    <row r="27" spans="1:4" x14ac:dyDescent="0.55000000000000004">
      <c r="A27" s="159" t="s">
        <v>9</v>
      </c>
      <c r="B27" s="158">
        <v>22120000</v>
      </c>
    </row>
    <row r="28" spans="1:4" ht="15.6" thickBot="1" x14ac:dyDescent="0.6">
      <c r="A28" s="160" t="s">
        <v>10</v>
      </c>
      <c r="B28" s="166"/>
    </row>
    <row r="29" spans="1:4" s="77" customFormat="1" ht="15.6" thickTop="1" thickBot="1" x14ac:dyDescent="0.55000000000000004">
      <c r="A29" s="167" t="s">
        <v>11</v>
      </c>
      <c r="B29" s="168">
        <f>SUM(B21:B28)</f>
        <v>22120000</v>
      </c>
    </row>
    <row r="30" spans="1:4" ht="12.75" customHeight="1" x14ac:dyDescent="0.55000000000000004">
      <c r="A30" s="150"/>
      <c r="B30" s="165"/>
    </row>
    <row r="31" spans="1:4" x14ac:dyDescent="0.55000000000000004">
      <c r="A31" s="157" t="s">
        <v>18</v>
      </c>
      <c r="B31" s="158" t="s">
        <v>4</v>
      </c>
    </row>
    <row r="32" spans="1:4" x14ac:dyDescent="0.55000000000000004">
      <c r="A32" s="159" t="s">
        <v>12</v>
      </c>
      <c r="B32" s="158">
        <v>0</v>
      </c>
    </row>
    <row r="33" spans="1:2" x14ac:dyDescent="0.55000000000000004">
      <c r="A33" s="159" t="s">
        <v>13</v>
      </c>
      <c r="B33" s="158"/>
    </row>
    <row r="34" spans="1:2" x14ac:dyDescent="0.55000000000000004">
      <c r="A34" s="159" t="s">
        <v>14</v>
      </c>
      <c r="B34" s="158"/>
    </row>
    <row r="35" spans="1:2" ht="15.6" thickBot="1" x14ac:dyDescent="0.6">
      <c r="A35" s="160" t="s">
        <v>15</v>
      </c>
      <c r="B35" s="166"/>
    </row>
    <row r="36" spans="1:2" s="77" customFormat="1" ht="15.6" thickTop="1" thickBot="1" x14ac:dyDescent="0.55000000000000004">
      <c r="A36" s="167" t="s">
        <v>7</v>
      </c>
      <c r="B36" s="168">
        <f>SUM(B31:B35)</f>
        <v>0</v>
      </c>
    </row>
    <row r="37" spans="1:2" ht="12.75" customHeight="1" x14ac:dyDescent="0.55000000000000004">
      <c r="A37" s="169"/>
      <c r="B37" s="151"/>
    </row>
    <row r="38" spans="1:2" x14ac:dyDescent="0.55000000000000004">
      <c r="A38" s="170" t="s">
        <v>19</v>
      </c>
      <c r="B38" s="171"/>
    </row>
    <row r="39" spans="1:2" x14ac:dyDescent="0.55000000000000004">
      <c r="A39" s="859" t="s">
        <v>104</v>
      </c>
      <c r="B39" s="172">
        <v>22120000</v>
      </c>
    </row>
    <row r="40" spans="1:2" x14ac:dyDescent="0.55000000000000004">
      <c r="A40" s="859" t="s">
        <v>111</v>
      </c>
      <c r="B40" s="172"/>
    </row>
    <row r="41" spans="1:2" x14ac:dyDescent="0.55000000000000004">
      <c r="A41" s="860" t="s">
        <v>119</v>
      </c>
      <c r="B41" s="172"/>
    </row>
    <row r="42" spans="1:2" x14ac:dyDescent="0.55000000000000004">
      <c r="A42" s="860" t="s">
        <v>139</v>
      </c>
      <c r="B42" s="172"/>
    </row>
    <row r="43" spans="1:2" x14ac:dyDescent="0.55000000000000004">
      <c r="A43" s="860" t="s">
        <v>168</v>
      </c>
      <c r="B43" s="172"/>
    </row>
    <row r="44" spans="1:2" ht="15.6" thickBot="1" x14ac:dyDescent="0.6">
      <c r="A44" s="861" t="s">
        <v>184</v>
      </c>
      <c r="B44" s="172"/>
    </row>
    <row r="45" spans="1:2" ht="15.9" thickTop="1" thickBot="1" x14ac:dyDescent="0.6">
      <c r="A45" s="861" t="s">
        <v>233</v>
      </c>
      <c r="B45" s="172"/>
    </row>
    <row r="46" spans="1:2" ht="15.9" thickTop="1" thickBot="1" x14ac:dyDescent="0.6">
      <c r="A46" s="163" t="s">
        <v>11</v>
      </c>
      <c r="B46" s="164">
        <f>SUM(B39:B45)</f>
        <v>22120000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zoomScaleNormal="100" workbookViewId="0">
      <selection sqref="A1:B48"/>
    </sheetView>
  </sheetViews>
  <sheetFormatPr defaultColWidth="9.27734375" defaultRowHeight="15.3" x14ac:dyDescent="0.55000000000000004"/>
  <cols>
    <col min="1" max="1" width="78.44140625" style="41" customWidth="1"/>
    <col min="2" max="2" width="13.71875" style="64" customWidth="1"/>
    <col min="3" max="256" width="9.27734375" style="41"/>
    <col min="257" max="257" width="78.44140625" style="41" customWidth="1"/>
    <col min="258" max="258" width="13.71875" style="41" customWidth="1"/>
    <col min="259" max="512" width="9.27734375" style="41"/>
    <col min="513" max="513" width="78.44140625" style="41" customWidth="1"/>
    <col min="514" max="514" width="13.71875" style="41" customWidth="1"/>
    <col min="515" max="768" width="9.27734375" style="41"/>
    <col min="769" max="769" width="78.44140625" style="41" customWidth="1"/>
    <col min="770" max="770" width="13.71875" style="41" customWidth="1"/>
    <col min="771" max="1024" width="9.27734375" style="41"/>
    <col min="1025" max="1025" width="78.44140625" style="41" customWidth="1"/>
    <col min="1026" max="1026" width="13.71875" style="41" customWidth="1"/>
    <col min="1027" max="1280" width="9.27734375" style="41"/>
    <col min="1281" max="1281" width="78.44140625" style="41" customWidth="1"/>
    <col min="1282" max="1282" width="13.71875" style="41" customWidth="1"/>
    <col min="1283" max="1536" width="9.27734375" style="41"/>
    <col min="1537" max="1537" width="78.44140625" style="41" customWidth="1"/>
    <col min="1538" max="1538" width="13.71875" style="41" customWidth="1"/>
    <col min="1539" max="1792" width="9.27734375" style="41"/>
    <col min="1793" max="1793" width="78.44140625" style="41" customWidth="1"/>
    <col min="1794" max="1794" width="13.71875" style="41" customWidth="1"/>
    <col min="1795" max="2048" width="9.27734375" style="41"/>
    <col min="2049" max="2049" width="78.44140625" style="41" customWidth="1"/>
    <col min="2050" max="2050" width="13.71875" style="41" customWidth="1"/>
    <col min="2051" max="2304" width="9.27734375" style="41"/>
    <col min="2305" max="2305" width="78.44140625" style="41" customWidth="1"/>
    <col min="2306" max="2306" width="13.71875" style="41" customWidth="1"/>
    <col min="2307" max="2560" width="9.27734375" style="41"/>
    <col min="2561" max="2561" width="78.44140625" style="41" customWidth="1"/>
    <col min="2562" max="2562" width="13.71875" style="41" customWidth="1"/>
    <col min="2563" max="2816" width="9.27734375" style="41"/>
    <col min="2817" max="2817" width="78.44140625" style="41" customWidth="1"/>
    <col min="2818" max="2818" width="13.71875" style="41" customWidth="1"/>
    <col min="2819" max="3072" width="9.27734375" style="41"/>
    <col min="3073" max="3073" width="78.44140625" style="41" customWidth="1"/>
    <col min="3074" max="3074" width="13.71875" style="41" customWidth="1"/>
    <col min="3075" max="3328" width="9.27734375" style="41"/>
    <col min="3329" max="3329" width="78.44140625" style="41" customWidth="1"/>
    <col min="3330" max="3330" width="13.71875" style="41" customWidth="1"/>
    <col min="3331" max="3584" width="9.27734375" style="41"/>
    <col min="3585" max="3585" width="78.44140625" style="41" customWidth="1"/>
    <col min="3586" max="3586" width="13.71875" style="41" customWidth="1"/>
    <col min="3587" max="3840" width="9.27734375" style="41"/>
    <col min="3841" max="3841" width="78.44140625" style="41" customWidth="1"/>
    <col min="3842" max="3842" width="13.71875" style="41" customWidth="1"/>
    <col min="3843" max="4096" width="9.27734375" style="41"/>
    <col min="4097" max="4097" width="78.44140625" style="41" customWidth="1"/>
    <col min="4098" max="4098" width="13.71875" style="41" customWidth="1"/>
    <col min="4099" max="4352" width="9.27734375" style="41"/>
    <col min="4353" max="4353" width="78.44140625" style="41" customWidth="1"/>
    <col min="4354" max="4354" width="13.71875" style="41" customWidth="1"/>
    <col min="4355" max="4608" width="9.27734375" style="41"/>
    <col min="4609" max="4609" width="78.44140625" style="41" customWidth="1"/>
    <col min="4610" max="4610" width="13.71875" style="41" customWidth="1"/>
    <col min="4611" max="4864" width="9.27734375" style="41"/>
    <col min="4865" max="4865" width="78.44140625" style="41" customWidth="1"/>
    <col min="4866" max="4866" width="13.71875" style="41" customWidth="1"/>
    <col min="4867" max="5120" width="9.27734375" style="41"/>
    <col min="5121" max="5121" width="78.44140625" style="41" customWidth="1"/>
    <col min="5122" max="5122" width="13.71875" style="41" customWidth="1"/>
    <col min="5123" max="5376" width="9.27734375" style="41"/>
    <col min="5377" max="5377" width="78.44140625" style="41" customWidth="1"/>
    <col min="5378" max="5378" width="13.71875" style="41" customWidth="1"/>
    <col min="5379" max="5632" width="9.27734375" style="41"/>
    <col min="5633" max="5633" width="78.44140625" style="41" customWidth="1"/>
    <col min="5634" max="5634" width="13.71875" style="41" customWidth="1"/>
    <col min="5635" max="5888" width="9.27734375" style="41"/>
    <col min="5889" max="5889" width="78.44140625" style="41" customWidth="1"/>
    <col min="5890" max="5890" width="13.71875" style="41" customWidth="1"/>
    <col min="5891" max="6144" width="9.27734375" style="41"/>
    <col min="6145" max="6145" width="78.44140625" style="41" customWidth="1"/>
    <col min="6146" max="6146" width="13.71875" style="41" customWidth="1"/>
    <col min="6147" max="6400" width="9.27734375" style="41"/>
    <col min="6401" max="6401" width="78.44140625" style="41" customWidth="1"/>
    <col min="6402" max="6402" width="13.71875" style="41" customWidth="1"/>
    <col min="6403" max="6656" width="9.27734375" style="41"/>
    <col min="6657" max="6657" width="78.44140625" style="41" customWidth="1"/>
    <col min="6658" max="6658" width="13.71875" style="41" customWidth="1"/>
    <col min="6659" max="6912" width="9.27734375" style="41"/>
    <col min="6913" max="6913" width="78.44140625" style="41" customWidth="1"/>
    <col min="6914" max="6914" width="13.71875" style="41" customWidth="1"/>
    <col min="6915" max="7168" width="9.27734375" style="41"/>
    <col min="7169" max="7169" width="78.44140625" style="41" customWidth="1"/>
    <col min="7170" max="7170" width="13.71875" style="41" customWidth="1"/>
    <col min="7171" max="7424" width="9.27734375" style="41"/>
    <col min="7425" max="7425" width="78.44140625" style="41" customWidth="1"/>
    <col min="7426" max="7426" width="13.71875" style="41" customWidth="1"/>
    <col min="7427" max="7680" width="9.27734375" style="41"/>
    <col min="7681" max="7681" width="78.44140625" style="41" customWidth="1"/>
    <col min="7682" max="7682" width="13.71875" style="41" customWidth="1"/>
    <col min="7683" max="7936" width="9.27734375" style="41"/>
    <col min="7937" max="7937" width="78.44140625" style="41" customWidth="1"/>
    <col min="7938" max="7938" width="13.71875" style="41" customWidth="1"/>
    <col min="7939" max="8192" width="9.27734375" style="41"/>
    <col min="8193" max="8193" width="78.44140625" style="41" customWidth="1"/>
    <col min="8194" max="8194" width="13.71875" style="41" customWidth="1"/>
    <col min="8195" max="8448" width="9.27734375" style="41"/>
    <col min="8449" max="8449" width="78.44140625" style="41" customWidth="1"/>
    <col min="8450" max="8450" width="13.71875" style="41" customWidth="1"/>
    <col min="8451" max="8704" width="9.27734375" style="41"/>
    <col min="8705" max="8705" width="78.44140625" style="41" customWidth="1"/>
    <col min="8706" max="8706" width="13.71875" style="41" customWidth="1"/>
    <col min="8707" max="8960" width="9.27734375" style="41"/>
    <col min="8961" max="8961" width="78.44140625" style="41" customWidth="1"/>
    <col min="8962" max="8962" width="13.71875" style="41" customWidth="1"/>
    <col min="8963" max="9216" width="9.27734375" style="41"/>
    <col min="9217" max="9217" width="78.44140625" style="41" customWidth="1"/>
    <col min="9218" max="9218" width="13.71875" style="41" customWidth="1"/>
    <col min="9219" max="9472" width="9.27734375" style="41"/>
    <col min="9473" max="9473" width="78.44140625" style="41" customWidth="1"/>
    <col min="9474" max="9474" width="13.71875" style="41" customWidth="1"/>
    <col min="9475" max="9728" width="9.27734375" style="41"/>
    <col min="9729" max="9729" width="78.44140625" style="41" customWidth="1"/>
    <col min="9730" max="9730" width="13.71875" style="41" customWidth="1"/>
    <col min="9731" max="9984" width="9.27734375" style="41"/>
    <col min="9985" max="9985" width="78.44140625" style="41" customWidth="1"/>
    <col min="9986" max="9986" width="13.71875" style="41" customWidth="1"/>
    <col min="9987" max="10240" width="9.27734375" style="41"/>
    <col min="10241" max="10241" width="78.44140625" style="41" customWidth="1"/>
    <col min="10242" max="10242" width="13.71875" style="41" customWidth="1"/>
    <col min="10243" max="10496" width="9.27734375" style="41"/>
    <col min="10497" max="10497" width="78.44140625" style="41" customWidth="1"/>
    <col min="10498" max="10498" width="13.71875" style="41" customWidth="1"/>
    <col min="10499" max="10752" width="9.27734375" style="41"/>
    <col min="10753" max="10753" width="78.44140625" style="41" customWidth="1"/>
    <col min="10754" max="10754" width="13.71875" style="41" customWidth="1"/>
    <col min="10755" max="11008" width="9.27734375" style="41"/>
    <col min="11009" max="11009" width="78.44140625" style="41" customWidth="1"/>
    <col min="11010" max="11010" width="13.71875" style="41" customWidth="1"/>
    <col min="11011" max="11264" width="9.27734375" style="41"/>
    <col min="11265" max="11265" width="78.44140625" style="41" customWidth="1"/>
    <col min="11266" max="11266" width="13.71875" style="41" customWidth="1"/>
    <col min="11267" max="11520" width="9.27734375" style="41"/>
    <col min="11521" max="11521" width="78.44140625" style="41" customWidth="1"/>
    <col min="11522" max="11522" width="13.71875" style="41" customWidth="1"/>
    <col min="11523" max="11776" width="9.27734375" style="41"/>
    <col min="11777" max="11777" width="78.44140625" style="41" customWidth="1"/>
    <col min="11778" max="11778" width="13.71875" style="41" customWidth="1"/>
    <col min="11779" max="12032" width="9.27734375" style="41"/>
    <col min="12033" max="12033" width="78.44140625" style="41" customWidth="1"/>
    <col min="12034" max="12034" width="13.71875" style="41" customWidth="1"/>
    <col min="12035" max="12288" width="9.27734375" style="41"/>
    <col min="12289" max="12289" width="78.44140625" style="41" customWidth="1"/>
    <col min="12290" max="12290" width="13.71875" style="41" customWidth="1"/>
    <col min="12291" max="12544" width="9.27734375" style="41"/>
    <col min="12545" max="12545" width="78.44140625" style="41" customWidth="1"/>
    <col min="12546" max="12546" width="13.71875" style="41" customWidth="1"/>
    <col min="12547" max="12800" width="9.27734375" style="41"/>
    <col min="12801" max="12801" width="78.44140625" style="41" customWidth="1"/>
    <col min="12802" max="12802" width="13.71875" style="41" customWidth="1"/>
    <col min="12803" max="13056" width="9.27734375" style="41"/>
    <col min="13057" max="13057" width="78.44140625" style="41" customWidth="1"/>
    <col min="13058" max="13058" width="13.71875" style="41" customWidth="1"/>
    <col min="13059" max="13312" width="9.27734375" style="41"/>
    <col min="13313" max="13313" width="78.44140625" style="41" customWidth="1"/>
    <col min="13314" max="13314" width="13.71875" style="41" customWidth="1"/>
    <col min="13315" max="13568" width="9.27734375" style="41"/>
    <col min="13569" max="13569" width="78.44140625" style="41" customWidth="1"/>
    <col min="13570" max="13570" width="13.71875" style="41" customWidth="1"/>
    <col min="13571" max="13824" width="9.27734375" style="41"/>
    <col min="13825" max="13825" width="78.44140625" style="41" customWidth="1"/>
    <col min="13826" max="13826" width="13.71875" style="41" customWidth="1"/>
    <col min="13827" max="14080" width="9.27734375" style="41"/>
    <col min="14081" max="14081" width="78.44140625" style="41" customWidth="1"/>
    <col min="14082" max="14082" width="13.71875" style="41" customWidth="1"/>
    <col min="14083" max="14336" width="9.27734375" style="41"/>
    <col min="14337" max="14337" width="78.44140625" style="41" customWidth="1"/>
    <col min="14338" max="14338" width="13.71875" style="41" customWidth="1"/>
    <col min="14339" max="14592" width="9.27734375" style="41"/>
    <col min="14593" max="14593" width="78.44140625" style="41" customWidth="1"/>
    <col min="14594" max="14594" width="13.71875" style="41" customWidth="1"/>
    <col min="14595" max="14848" width="9.27734375" style="41"/>
    <col min="14849" max="14849" width="78.44140625" style="41" customWidth="1"/>
    <col min="14850" max="14850" width="13.71875" style="41" customWidth="1"/>
    <col min="14851" max="15104" width="9.27734375" style="41"/>
    <col min="15105" max="15105" width="78.44140625" style="41" customWidth="1"/>
    <col min="15106" max="15106" width="13.71875" style="41" customWidth="1"/>
    <col min="15107" max="15360" width="9.27734375" style="41"/>
    <col min="15361" max="15361" width="78.44140625" style="41" customWidth="1"/>
    <col min="15362" max="15362" width="13.71875" style="41" customWidth="1"/>
    <col min="15363" max="15616" width="9.27734375" style="41"/>
    <col min="15617" max="15617" width="78.44140625" style="41" customWidth="1"/>
    <col min="15618" max="15618" width="13.71875" style="41" customWidth="1"/>
    <col min="15619" max="15872" width="9.27734375" style="41"/>
    <col min="15873" max="15873" width="78.44140625" style="41" customWidth="1"/>
    <col min="15874" max="15874" width="13.71875" style="41" customWidth="1"/>
    <col min="15875" max="16128" width="9.27734375" style="41"/>
    <col min="16129" max="16129" width="78.44140625" style="41" customWidth="1"/>
    <col min="16130" max="16130" width="13.71875" style="41" customWidth="1"/>
    <col min="16131" max="16384" width="9.27734375" style="41"/>
  </cols>
  <sheetData>
    <row r="1" spans="1:2" x14ac:dyDescent="0.55000000000000004">
      <c r="A1" s="1059" t="s">
        <v>0</v>
      </c>
      <c r="B1" s="1060"/>
    </row>
    <row r="2" spans="1:2" x14ac:dyDescent="0.55000000000000004">
      <c r="A2" s="1132" t="s">
        <v>1</v>
      </c>
      <c r="B2" s="1133"/>
    </row>
    <row r="3" spans="1:2" ht="12.75" customHeight="1" x14ac:dyDescent="0.55000000000000004">
      <c r="A3" s="173"/>
      <c r="B3" s="174"/>
    </row>
    <row r="4" spans="1:2" s="44" customFormat="1" ht="17.25" customHeight="1" x14ac:dyDescent="0.55000000000000004">
      <c r="A4" s="1134" t="s">
        <v>204</v>
      </c>
      <c r="B4" s="1135"/>
    </row>
    <row r="5" spans="1:2" ht="12.75" customHeight="1" x14ac:dyDescent="0.55000000000000004">
      <c r="A5" s="175"/>
      <c r="B5" s="176"/>
    </row>
    <row r="6" spans="1:2" x14ac:dyDescent="0.55000000000000004">
      <c r="A6" s="1136" t="s">
        <v>144</v>
      </c>
      <c r="B6" s="1137"/>
    </row>
    <row r="7" spans="1:2" x14ac:dyDescent="0.55000000000000004">
      <c r="A7" s="805" t="s">
        <v>31</v>
      </c>
      <c r="B7" s="178"/>
    </row>
    <row r="8" spans="1:2" x14ac:dyDescent="0.55000000000000004">
      <c r="A8" s="1065" t="s">
        <v>145</v>
      </c>
      <c r="B8" s="1064"/>
    </row>
    <row r="9" spans="1:2" x14ac:dyDescent="0.55000000000000004">
      <c r="A9" s="1138"/>
      <c r="B9" s="1139"/>
    </row>
    <row r="10" spans="1:2" ht="12.75" customHeight="1" x14ac:dyDescent="0.55000000000000004">
      <c r="A10" s="179"/>
      <c r="B10" s="180"/>
    </row>
    <row r="11" spans="1:2" x14ac:dyDescent="0.55000000000000004">
      <c r="A11" s="1130" t="s">
        <v>205</v>
      </c>
      <c r="B11" s="1131"/>
    </row>
    <row r="12" spans="1:2" x14ac:dyDescent="0.55000000000000004">
      <c r="A12" s="181"/>
      <c r="B12" s="806"/>
    </row>
    <row r="13" spans="1:2" x14ac:dyDescent="0.55000000000000004">
      <c r="A13" s="183"/>
      <c r="B13" s="184"/>
    </row>
    <row r="14" spans="1:2" ht="12.75" customHeight="1" x14ac:dyDescent="0.55000000000000004">
      <c r="A14" s="185"/>
      <c r="B14" s="186"/>
    </row>
    <row r="15" spans="1:2" x14ac:dyDescent="0.55000000000000004">
      <c r="A15" s="120" t="s">
        <v>16</v>
      </c>
      <c r="B15" s="121" t="s">
        <v>2</v>
      </c>
    </row>
    <row r="16" spans="1:2" x14ac:dyDescent="0.55000000000000004">
      <c r="A16" s="147" t="s">
        <v>3</v>
      </c>
      <c r="B16" s="121"/>
    </row>
    <row r="17" spans="1:4" x14ac:dyDescent="0.55000000000000004">
      <c r="A17" s="187" t="s">
        <v>37</v>
      </c>
      <c r="B17" s="121"/>
    </row>
    <row r="18" spans="1:4" x14ac:dyDescent="0.55000000000000004">
      <c r="A18" s="147" t="s">
        <v>5</v>
      </c>
      <c r="B18" s="121">
        <v>500000</v>
      </c>
    </row>
    <row r="19" spans="1:4" x14ac:dyDescent="0.55000000000000004">
      <c r="A19" s="147" t="s">
        <v>26</v>
      </c>
      <c r="B19" s="188"/>
    </row>
    <row r="20" spans="1:4" x14ac:dyDescent="0.55000000000000004">
      <c r="A20" s="147" t="s">
        <v>6</v>
      </c>
      <c r="B20" s="189"/>
      <c r="D20" s="44"/>
    </row>
    <row r="21" spans="1:4" s="52" customFormat="1" ht="15" x14ac:dyDescent="0.5">
      <c r="A21" s="120" t="s">
        <v>7</v>
      </c>
      <c r="B21" s="190">
        <f>SUM(B15:B19)-(B20)</f>
        <v>500000</v>
      </c>
    </row>
    <row r="22" spans="1:4" ht="12.75" customHeight="1" x14ac:dyDescent="0.55000000000000004">
      <c r="A22" s="185"/>
      <c r="B22" s="186"/>
    </row>
    <row r="23" spans="1:4" x14ac:dyDescent="0.55000000000000004">
      <c r="A23" s="120" t="s">
        <v>17</v>
      </c>
      <c r="B23" s="121"/>
    </row>
    <row r="24" spans="1:4" x14ac:dyDescent="0.55000000000000004">
      <c r="A24" s="147" t="s">
        <v>112</v>
      </c>
      <c r="B24" s="121"/>
    </row>
    <row r="25" spans="1:4" ht="16.5" customHeight="1" x14ac:dyDescent="0.55000000000000004">
      <c r="A25" s="147" t="s">
        <v>22</v>
      </c>
      <c r="B25" s="121"/>
    </row>
    <row r="26" spans="1:4" x14ac:dyDescent="0.55000000000000004">
      <c r="A26" s="147" t="s">
        <v>20</v>
      </c>
      <c r="B26" s="121"/>
    </row>
    <row r="27" spans="1:4" x14ac:dyDescent="0.55000000000000004">
      <c r="A27" s="147" t="s">
        <v>8</v>
      </c>
      <c r="B27" s="121"/>
    </row>
    <row r="28" spans="1:4" x14ac:dyDescent="0.55000000000000004">
      <c r="A28" s="147" t="s">
        <v>113</v>
      </c>
      <c r="B28" s="121">
        <v>500000</v>
      </c>
    </row>
    <row r="29" spans="1:4" x14ac:dyDescent="0.55000000000000004">
      <c r="A29" s="147" t="s">
        <v>9</v>
      </c>
      <c r="B29" s="121"/>
    </row>
    <row r="30" spans="1:4" x14ac:dyDescent="0.55000000000000004">
      <c r="A30" s="147" t="s">
        <v>10</v>
      </c>
      <c r="B30" s="121"/>
    </row>
    <row r="31" spans="1:4" s="52" customFormat="1" ht="15" x14ac:dyDescent="0.5">
      <c r="A31" s="120" t="s">
        <v>11</v>
      </c>
      <c r="B31" s="190">
        <f>SUM(B24:B30)</f>
        <v>500000</v>
      </c>
    </row>
    <row r="32" spans="1:4" ht="12.75" customHeight="1" x14ac:dyDescent="0.55000000000000004">
      <c r="A32" s="185"/>
      <c r="B32" s="186"/>
    </row>
    <row r="33" spans="1:2" x14ac:dyDescent="0.55000000000000004">
      <c r="A33" s="120" t="s">
        <v>18</v>
      </c>
      <c r="B33" s="121" t="s">
        <v>4</v>
      </c>
    </row>
    <row r="34" spans="1:2" x14ac:dyDescent="0.55000000000000004">
      <c r="A34" s="147" t="s">
        <v>12</v>
      </c>
      <c r="B34" s="121"/>
    </row>
    <row r="35" spans="1:2" x14ac:dyDescent="0.55000000000000004">
      <c r="A35" s="147" t="s">
        <v>13</v>
      </c>
      <c r="B35" s="121"/>
    </row>
    <row r="36" spans="1:2" x14ac:dyDescent="0.55000000000000004">
      <c r="A36" s="147" t="s">
        <v>14</v>
      </c>
      <c r="B36" s="121"/>
    </row>
    <row r="37" spans="1:2" x14ac:dyDescent="0.55000000000000004">
      <c r="A37" s="147" t="s">
        <v>15</v>
      </c>
      <c r="B37" s="121"/>
    </row>
    <row r="38" spans="1:2" s="52" customFormat="1" ht="15" x14ac:dyDescent="0.5">
      <c r="A38" s="120" t="s">
        <v>7</v>
      </c>
      <c r="B38" s="190">
        <f>SUM(B33:B37)</f>
        <v>0</v>
      </c>
    </row>
    <row r="39" spans="1:2" ht="12.75" customHeight="1" x14ac:dyDescent="0.55000000000000004">
      <c r="A39" s="191"/>
      <c r="B39" s="192"/>
    </row>
    <row r="40" spans="1:2" ht="15" customHeight="1" x14ac:dyDescent="0.55000000000000004">
      <c r="A40" s="170" t="s">
        <v>19</v>
      </c>
      <c r="B40" s="121"/>
    </row>
    <row r="41" spans="1:2" x14ac:dyDescent="0.55000000000000004">
      <c r="A41" s="859" t="s">
        <v>104</v>
      </c>
      <c r="B41" s="172">
        <v>500000</v>
      </c>
    </row>
    <row r="42" spans="1:2" x14ac:dyDescent="0.55000000000000004">
      <c r="A42" s="859" t="s">
        <v>111</v>
      </c>
      <c r="B42" s="172">
        <v>0</v>
      </c>
    </row>
    <row r="43" spans="1:2" x14ac:dyDescent="0.55000000000000004">
      <c r="A43" s="860" t="s">
        <v>119</v>
      </c>
      <c r="B43" s="172">
        <v>0</v>
      </c>
    </row>
    <row r="44" spans="1:2" x14ac:dyDescent="0.55000000000000004">
      <c r="A44" s="860" t="s">
        <v>139</v>
      </c>
      <c r="B44" s="172">
        <v>0</v>
      </c>
    </row>
    <row r="45" spans="1:2" x14ac:dyDescent="0.55000000000000004">
      <c r="A45" s="860" t="s">
        <v>168</v>
      </c>
      <c r="B45" s="172">
        <v>0</v>
      </c>
    </row>
    <row r="46" spans="1:2" ht="15.6" thickBot="1" x14ac:dyDescent="0.6">
      <c r="A46" s="861" t="s">
        <v>184</v>
      </c>
      <c r="B46" s="172">
        <v>0</v>
      </c>
    </row>
    <row r="47" spans="1:2" ht="15.9" thickTop="1" thickBot="1" x14ac:dyDescent="0.6">
      <c r="A47" s="861" t="s">
        <v>233</v>
      </c>
      <c r="B47" s="193">
        <v>0</v>
      </c>
    </row>
    <row r="48" spans="1:2" ht="15.9" thickTop="1" thickBot="1" x14ac:dyDescent="0.6">
      <c r="A48" s="163" t="s">
        <v>11</v>
      </c>
      <c r="B48" s="195">
        <f>SUM(B41:B47)</f>
        <v>500000</v>
      </c>
    </row>
  </sheetData>
  <mergeCells count="7">
    <mergeCell ref="A11:B11"/>
    <mergeCell ref="A1:B1"/>
    <mergeCell ref="A2:B2"/>
    <mergeCell ref="A4:B4"/>
    <mergeCell ref="A6:B6"/>
    <mergeCell ref="A8:B8"/>
    <mergeCell ref="A9:B9"/>
  </mergeCells>
  <pageMargins left="0.7" right="0.7" top="0.75" bottom="0.75" header="0.3" footer="0.3"/>
  <pageSetup scale="9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3" zoomScaleNormal="100" workbookViewId="0">
      <selection activeCell="B41" sqref="B41"/>
    </sheetView>
  </sheetViews>
  <sheetFormatPr defaultColWidth="9.27734375" defaultRowHeight="15.3" x14ac:dyDescent="0.55000000000000004"/>
  <cols>
    <col min="1" max="1" width="78.44140625" style="41" customWidth="1"/>
    <col min="2" max="2" width="13.71875" style="64" customWidth="1"/>
    <col min="3" max="256" width="9.27734375" style="41"/>
    <col min="257" max="257" width="78.44140625" style="41" customWidth="1"/>
    <col min="258" max="258" width="13.71875" style="41" customWidth="1"/>
    <col min="259" max="512" width="9.27734375" style="41"/>
    <col min="513" max="513" width="78.44140625" style="41" customWidth="1"/>
    <col min="514" max="514" width="13.71875" style="41" customWidth="1"/>
    <col min="515" max="768" width="9.27734375" style="41"/>
    <col min="769" max="769" width="78.44140625" style="41" customWidth="1"/>
    <col min="770" max="770" width="13.71875" style="41" customWidth="1"/>
    <col min="771" max="1024" width="9.27734375" style="41"/>
    <col min="1025" max="1025" width="78.44140625" style="41" customWidth="1"/>
    <col min="1026" max="1026" width="13.71875" style="41" customWidth="1"/>
    <col min="1027" max="1280" width="9.27734375" style="41"/>
    <col min="1281" max="1281" width="78.44140625" style="41" customWidth="1"/>
    <col min="1282" max="1282" width="13.71875" style="41" customWidth="1"/>
    <col min="1283" max="1536" width="9.27734375" style="41"/>
    <col min="1537" max="1537" width="78.44140625" style="41" customWidth="1"/>
    <col min="1538" max="1538" width="13.71875" style="41" customWidth="1"/>
    <col min="1539" max="1792" width="9.27734375" style="41"/>
    <col min="1793" max="1793" width="78.44140625" style="41" customWidth="1"/>
    <col min="1794" max="1794" width="13.71875" style="41" customWidth="1"/>
    <col min="1795" max="2048" width="9.27734375" style="41"/>
    <col min="2049" max="2049" width="78.44140625" style="41" customWidth="1"/>
    <col min="2050" max="2050" width="13.71875" style="41" customWidth="1"/>
    <col min="2051" max="2304" width="9.27734375" style="41"/>
    <col min="2305" max="2305" width="78.44140625" style="41" customWidth="1"/>
    <col min="2306" max="2306" width="13.71875" style="41" customWidth="1"/>
    <col min="2307" max="2560" width="9.27734375" style="41"/>
    <col min="2561" max="2561" width="78.44140625" style="41" customWidth="1"/>
    <col min="2562" max="2562" width="13.71875" style="41" customWidth="1"/>
    <col min="2563" max="2816" width="9.27734375" style="41"/>
    <col min="2817" max="2817" width="78.44140625" style="41" customWidth="1"/>
    <col min="2818" max="2818" width="13.71875" style="41" customWidth="1"/>
    <col min="2819" max="3072" width="9.27734375" style="41"/>
    <col min="3073" max="3073" width="78.44140625" style="41" customWidth="1"/>
    <col min="3074" max="3074" width="13.71875" style="41" customWidth="1"/>
    <col min="3075" max="3328" width="9.27734375" style="41"/>
    <col min="3329" max="3329" width="78.44140625" style="41" customWidth="1"/>
    <col min="3330" max="3330" width="13.71875" style="41" customWidth="1"/>
    <col min="3331" max="3584" width="9.27734375" style="41"/>
    <col min="3585" max="3585" width="78.44140625" style="41" customWidth="1"/>
    <col min="3586" max="3586" width="13.71875" style="41" customWidth="1"/>
    <col min="3587" max="3840" width="9.27734375" style="41"/>
    <col min="3841" max="3841" width="78.44140625" style="41" customWidth="1"/>
    <col min="3842" max="3842" width="13.71875" style="41" customWidth="1"/>
    <col min="3843" max="4096" width="9.27734375" style="41"/>
    <col min="4097" max="4097" width="78.44140625" style="41" customWidth="1"/>
    <col min="4098" max="4098" width="13.71875" style="41" customWidth="1"/>
    <col min="4099" max="4352" width="9.27734375" style="41"/>
    <col min="4353" max="4353" width="78.44140625" style="41" customWidth="1"/>
    <col min="4354" max="4354" width="13.71875" style="41" customWidth="1"/>
    <col min="4355" max="4608" width="9.27734375" style="41"/>
    <col min="4609" max="4609" width="78.44140625" style="41" customWidth="1"/>
    <col min="4610" max="4610" width="13.71875" style="41" customWidth="1"/>
    <col min="4611" max="4864" width="9.27734375" style="41"/>
    <col min="4865" max="4865" width="78.44140625" style="41" customWidth="1"/>
    <col min="4866" max="4866" width="13.71875" style="41" customWidth="1"/>
    <col min="4867" max="5120" width="9.27734375" style="41"/>
    <col min="5121" max="5121" width="78.44140625" style="41" customWidth="1"/>
    <col min="5122" max="5122" width="13.71875" style="41" customWidth="1"/>
    <col min="5123" max="5376" width="9.27734375" style="41"/>
    <col min="5377" max="5377" width="78.44140625" style="41" customWidth="1"/>
    <col min="5378" max="5378" width="13.71875" style="41" customWidth="1"/>
    <col min="5379" max="5632" width="9.27734375" style="41"/>
    <col min="5633" max="5633" width="78.44140625" style="41" customWidth="1"/>
    <col min="5634" max="5634" width="13.71875" style="41" customWidth="1"/>
    <col min="5635" max="5888" width="9.27734375" style="41"/>
    <col min="5889" max="5889" width="78.44140625" style="41" customWidth="1"/>
    <col min="5890" max="5890" width="13.71875" style="41" customWidth="1"/>
    <col min="5891" max="6144" width="9.27734375" style="41"/>
    <col min="6145" max="6145" width="78.44140625" style="41" customWidth="1"/>
    <col min="6146" max="6146" width="13.71875" style="41" customWidth="1"/>
    <col min="6147" max="6400" width="9.27734375" style="41"/>
    <col min="6401" max="6401" width="78.44140625" style="41" customWidth="1"/>
    <col min="6402" max="6402" width="13.71875" style="41" customWidth="1"/>
    <col min="6403" max="6656" width="9.27734375" style="41"/>
    <col min="6657" max="6657" width="78.44140625" style="41" customWidth="1"/>
    <col min="6658" max="6658" width="13.71875" style="41" customWidth="1"/>
    <col min="6659" max="6912" width="9.27734375" style="41"/>
    <col min="6913" max="6913" width="78.44140625" style="41" customWidth="1"/>
    <col min="6914" max="6914" width="13.71875" style="41" customWidth="1"/>
    <col min="6915" max="7168" width="9.27734375" style="41"/>
    <col min="7169" max="7169" width="78.44140625" style="41" customWidth="1"/>
    <col min="7170" max="7170" width="13.71875" style="41" customWidth="1"/>
    <col min="7171" max="7424" width="9.27734375" style="41"/>
    <col min="7425" max="7425" width="78.44140625" style="41" customWidth="1"/>
    <col min="7426" max="7426" width="13.71875" style="41" customWidth="1"/>
    <col min="7427" max="7680" width="9.27734375" style="41"/>
    <col min="7681" max="7681" width="78.44140625" style="41" customWidth="1"/>
    <col min="7682" max="7682" width="13.71875" style="41" customWidth="1"/>
    <col min="7683" max="7936" width="9.27734375" style="41"/>
    <col min="7937" max="7937" width="78.44140625" style="41" customWidth="1"/>
    <col min="7938" max="7938" width="13.71875" style="41" customWidth="1"/>
    <col min="7939" max="8192" width="9.27734375" style="41"/>
    <col min="8193" max="8193" width="78.44140625" style="41" customWidth="1"/>
    <col min="8194" max="8194" width="13.71875" style="41" customWidth="1"/>
    <col min="8195" max="8448" width="9.27734375" style="41"/>
    <col min="8449" max="8449" width="78.44140625" style="41" customWidth="1"/>
    <col min="8450" max="8450" width="13.71875" style="41" customWidth="1"/>
    <col min="8451" max="8704" width="9.27734375" style="41"/>
    <col min="8705" max="8705" width="78.44140625" style="41" customWidth="1"/>
    <col min="8706" max="8706" width="13.71875" style="41" customWidth="1"/>
    <col min="8707" max="8960" width="9.27734375" style="41"/>
    <col min="8961" max="8961" width="78.44140625" style="41" customWidth="1"/>
    <col min="8962" max="8962" width="13.71875" style="41" customWidth="1"/>
    <col min="8963" max="9216" width="9.27734375" style="41"/>
    <col min="9217" max="9217" width="78.44140625" style="41" customWidth="1"/>
    <col min="9218" max="9218" width="13.71875" style="41" customWidth="1"/>
    <col min="9219" max="9472" width="9.27734375" style="41"/>
    <col min="9473" max="9473" width="78.44140625" style="41" customWidth="1"/>
    <col min="9474" max="9474" width="13.71875" style="41" customWidth="1"/>
    <col min="9475" max="9728" width="9.27734375" style="41"/>
    <col min="9729" max="9729" width="78.44140625" style="41" customWidth="1"/>
    <col min="9730" max="9730" width="13.71875" style="41" customWidth="1"/>
    <col min="9731" max="9984" width="9.27734375" style="41"/>
    <col min="9985" max="9985" width="78.44140625" style="41" customWidth="1"/>
    <col min="9986" max="9986" width="13.71875" style="41" customWidth="1"/>
    <col min="9987" max="10240" width="9.27734375" style="41"/>
    <col min="10241" max="10241" width="78.44140625" style="41" customWidth="1"/>
    <col min="10242" max="10242" width="13.71875" style="41" customWidth="1"/>
    <col min="10243" max="10496" width="9.27734375" style="41"/>
    <col min="10497" max="10497" width="78.44140625" style="41" customWidth="1"/>
    <col min="10498" max="10498" width="13.71875" style="41" customWidth="1"/>
    <col min="10499" max="10752" width="9.27734375" style="41"/>
    <col min="10753" max="10753" width="78.44140625" style="41" customWidth="1"/>
    <col min="10754" max="10754" width="13.71875" style="41" customWidth="1"/>
    <col min="10755" max="11008" width="9.27734375" style="41"/>
    <col min="11009" max="11009" width="78.44140625" style="41" customWidth="1"/>
    <col min="11010" max="11010" width="13.71875" style="41" customWidth="1"/>
    <col min="11011" max="11264" width="9.27734375" style="41"/>
    <col min="11265" max="11265" width="78.44140625" style="41" customWidth="1"/>
    <col min="11266" max="11266" width="13.71875" style="41" customWidth="1"/>
    <col min="11267" max="11520" width="9.27734375" style="41"/>
    <col min="11521" max="11521" width="78.44140625" style="41" customWidth="1"/>
    <col min="11522" max="11522" width="13.71875" style="41" customWidth="1"/>
    <col min="11523" max="11776" width="9.27734375" style="41"/>
    <col min="11777" max="11777" width="78.44140625" style="41" customWidth="1"/>
    <col min="11778" max="11778" width="13.71875" style="41" customWidth="1"/>
    <col min="11779" max="12032" width="9.27734375" style="41"/>
    <col min="12033" max="12033" width="78.44140625" style="41" customWidth="1"/>
    <col min="12034" max="12034" width="13.71875" style="41" customWidth="1"/>
    <col min="12035" max="12288" width="9.27734375" style="41"/>
    <col min="12289" max="12289" width="78.44140625" style="41" customWidth="1"/>
    <col min="12290" max="12290" width="13.71875" style="41" customWidth="1"/>
    <col min="12291" max="12544" width="9.27734375" style="41"/>
    <col min="12545" max="12545" width="78.44140625" style="41" customWidth="1"/>
    <col min="12546" max="12546" width="13.71875" style="41" customWidth="1"/>
    <col min="12547" max="12800" width="9.27734375" style="41"/>
    <col min="12801" max="12801" width="78.44140625" style="41" customWidth="1"/>
    <col min="12802" max="12802" width="13.71875" style="41" customWidth="1"/>
    <col min="12803" max="13056" width="9.27734375" style="41"/>
    <col min="13057" max="13057" width="78.44140625" style="41" customWidth="1"/>
    <col min="13058" max="13058" width="13.71875" style="41" customWidth="1"/>
    <col min="13059" max="13312" width="9.27734375" style="41"/>
    <col min="13313" max="13313" width="78.44140625" style="41" customWidth="1"/>
    <col min="13314" max="13314" width="13.71875" style="41" customWidth="1"/>
    <col min="13315" max="13568" width="9.27734375" style="41"/>
    <col min="13569" max="13569" width="78.44140625" style="41" customWidth="1"/>
    <col min="13570" max="13570" width="13.71875" style="41" customWidth="1"/>
    <col min="13571" max="13824" width="9.27734375" style="41"/>
    <col min="13825" max="13825" width="78.44140625" style="41" customWidth="1"/>
    <col min="13826" max="13826" width="13.71875" style="41" customWidth="1"/>
    <col min="13827" max="14080" width="9.27734375" style="41"/>
    <col min="14081" max="14081" width="78.44140625" style="41" customWidth="1"/>
    <col min="14082" max="14082" width="13.71875" style="41" customWidth="1"/>
    <col min="14083" max="14336" width="9.27734375" style="41"/>
    <col min="14337" max="14337" width="78.44140625" style="41" customWidth="1"/>
    <col min="14338" max="14338" width="13.71875" style="41" customWidth="1"/>
    <col min="14339" max="14592" width="9.27734375" style="41"/>
    <col min="14593" max="14593" width="78.44140625" style="41" customWidth="1"/>
    <col min="14594" max="14594" width="13.71875" style="41" customWidth="1"/>
    <col min="14595" max="14848" width="9.27734375" style="41"/>
    <col min="14849" max="14849" width="78.44140625" style="41" customWidth="1"/>
    <col min="14850" max="14850" width="13.71875" style="41" customWidth="1"/>
    <col min="14851" max="15104" width="9.27734375" style="41"/>
    <col min="15105" max="15105" width="78.44140625" style="41" customWidth="1"/>
    <col min="15106" max="15106" width="13.71875" style="41" customWidth="1"/>
    <col min="15107" max="15360" width="9.27734375" style="41"/>
    <col min="15361" max="15361" width="78.44140625" style="41" customWidth="1"/>
    <col min="15362" max="15362" width="13.71875" style="41" customWidth="1"/>
    <col min="15363" max="15616" width="9.27734375" style="41"/>
    <col min="15617" max="15617" width="78.44140625" style="41" customWidth="1"/>
    <col min="15618" max="15618" width="13.71875" style="41" customWidth="1"/>
    <col min="15619" max="15872" width="9.27734375" style="41"/>
    <col min="15873" max="15873" width="78.44140625" style="41" customWidth="1"/>
    <col min="15874" max="15874" width="13.71875" style="41" customWidth="1"/>
    <col min="15875" max="16128" width="9.27734375" style="41"/>
    <col min="16129" max="16129" width="78.44140625" style="41" customWidth="1"/>
    <col min="16130" max="16130" width="13.71875" style="41" customWidth="1"/>
    <col min="16131" max="16384" width="9.27734375" style="41"/>
  </cols>
  <sheetData>
    <row r="1" spans="1:2" x14ac:dyDescent="0.55000000000000004">
      <c r="A1" s="1059" t="s">
        <v>0</v>
      </c>
      <c r="B1" s="1060"/>
    </row>
    <row r="2" spans="1:2" ht="15.6" thickBot="1" x14ac:dyDescent="0.6">
      <c r="A2" s="1061" t="s">
        <v>1</v>
      </c>
      <c r="B2" s="1062"/>
    </row>
    <row r="3" spans="1:2" ht="12.75" customHeight="1" thickBot="1" x14ac:dyDescent="0.6">
      <c r="A3" s="204"/>
      <c r="B3" s="205"/>
    </row>
    <row r="4" spans="1:2" s="44" customFormat="1" ht="17.25" customHeight="1" x14ac:dyDescent="0.55000000000000004">
      <c r="A4" s="1063" t="s">
        <v>222</v>
      </c>
      <c r="B4" s="1064"/>
    </row>
    <row r="5" spans="1:2" ht="12.75" customHeight="1" thickBot="1" x14ac:dyDescent="0.6">
      <c r="A5" s="198"/>
      <c r="B5" s="199"/>
    </row>
    <row r="6" spans="1:2" x14ac:dyDescent="0.55000000000000004">
      <c r="A6" s="1065" t="s">
        <v>27</v>
      </c>
      <c r="B6" s="1064"/>
    </row>
    <row r="7" spans="1:2" x14ac:dyDescent="0.55000000000000004">
      <c r="A7" s="805" t="s">
        <v>31</v>
      </c>
      <c r="B7" s="178"/>
    </row>
    <row r="8" spans="1:2" x14ac:dyDescent="0.55000000000000004">
      <c r="A8" s="1065" t="s">
        <v>82</v>
      </c>
      <c r="B8" s="1064"/>
    </row>
    <row r="9" spans="1:2" ht="15.6" thickBot="1" x14ac:dyDescent="0.6">
      <c r="A9" s="1142"/>
      <c r="B9" s="1143"/>
    </row>
    <row r="10" spans="1:2" ht="12.75" customHeight="1" x14ac:dyDescent="0.55000000000000004">
      <c r="A10" s="196"/>
      <c r="B10" s="197"/>
    </row>
    <row r="11" spans="1:2" ht="43.5" customHeight="1" thickBot="1" x14ac:dyDescent="0.6">
      <c r="A11" s="1140" t="s">
        <v>206</v>
      </c>
      <c r="B11" s="1141"/>
    </row>
    <row r="12" spans="1:2" ht="12.75" customHeight="1" thickBot="1" x14ac:dyDescent="0.6">
      <c r="A12" s="198"/>
      <c r="B12" s="199"/>
    </row>
    <row r="13" spans="1:2" ht="15.6" thickBot="1" x14ac:dyDescent="0.6">
      <c r="A13" s="122" t="s">
        <v>207</v>
      </c>
      <c r="B13" s="206" t="s">
        <v>2</v>
      </c>
    </row>
    <row r="14" spans="1:2" ht="15.6" thickBot="1" x14ac:dyDescent="0.6">
      <c r="A14" s="207" t="s">
        <v>3</v>
      </c>
      <c r="B14" s="206">
        <v>50000</v>
      </c>
    </row>
    <row r="15" spans="1:2" ht="15.6" thickBot="1" x14ac:dyDescent="0.6">
      <c r="A15" s="207"/>
      <c r="B15" s="206"/>
    </row>
    <row r="16" spans="1:2" ht="15.6" thickBot="1" x14ac:dyDescent="0.6">
      <c r="A16" s="207" t="s">
        <v>5</v>
      </c>
      <c r="B16" s="206">
        <v>100000</v>
      </c>
    </row>
    <row r="17" spans="1:4" ht="15.6" thickBot="1" x14ac:dyDescent="0.6">
      <c r="A17" s="207" t="s">
        <v>26</v>
      </c>
      <c r="B17" s="208">
        <v>150000</v>
      </c>
    </row>
    <row r="18" spans="1:4" ht="15.6" thickBot="1" x14ac:dyDescent="0.6">
      <c r="A18" s="207" t="s">
        <v>6</v>
      </c>
      <c r="B18" s="209"/>
      <c r="D18" s="44"/>
    </row>
    <row r="19" spans="1:4" s="52" customFormat="1" thickBot="1" x14ac:dyDescent="0.55000000000000004">
      <c r="A19" s="122" t="s">
        <v>7</v>
      </c>
      <c r="B19" s="124">
        <f>SUM(B13:B17)-(B18)</f>
        <v>300000</v>
      </c>
    </row>
    <row r="20" spans="1:4" ht="12.75" customHeight="1" thickBot="1" x14ac:dyDescent="0.6">
      <c r="A20" s="198"/>
      <c r="B20" s="210"/>
    </row>
    <row r="21" spans="1:4" ht="15.6" thickBot="1" x14ac:dyDescent="0.6">
      <c r="A21" s="122" t="s">
        <v>17</v>
      </c>
      <c r="B21" s="206"/>
    </row>
    <row r="22" spans="1:4" ht="15.6" thickBot="1" x14ac:dyDescent="0.6">
      <c r="A22" s="207" t="s">
        <v>112</v>
      </c>
      <c r="B22" s="206"/>
    </row>
    <row r="23" spans="1:4" ht="16.5" customHeight="1" thickBot="1" x14ac:dyDescent="0.6">
      <c r="A23" s="207" t="s">
        <v>22</v>
      </c>
      <c r="B23" s="206"/>
    </row>
    <row r="24" spans="1:4" ht="15.6" thickBot="1" x14ac:dyDescent="0.6">
      <c r="A24" s="207" t="s">
        <v>20</v>
      </c>
      <c r="B24" s="206"/>
    </row>
    <row r="25" spans="1:4" ht="15.6" thickBot="1" x14ac:dyDescent="0.6">
      <c r="A25" s="207" t="s">
        <v>8</v>
      </c>
      <c r="B25" s="206"/>
    </row>
    <row r="26" spans="1:4" ht="15.6" thickBot="1" x14ac:dyDescent="0.6">
      <c r="A26" s="207" t="s">
        <v>113</v>
      </c>
      <c r="B26" s="206">
        <v>300000</v>
      </c>
    </row>
    <row r="27" spans="1:4" ht="15.6" thickBot="1" x14ac:dyDescent="0.6">
      <c r="A27" s="207" t="s">
        <v>9</v>
      </c>
      <c r="B27" s="206"/>
    </row>
    <row r="28" spans="1:4" ht="15.6" thickBot="1" x14ac:dyDescent="0.6">
      <c r="A28" s="207" t="s">
        <v>10</v>
      </c>
      <c r="B28" s="206"/>
    </row>
    <row r="29" spans="1:4" s="52" customFormat="1" thickBot="1" x14ac:dyDescent="0.55000000000000004">
      <c r="A29" s="122" t="s">
        <v>11</v>
      </c>
      <c r="B29" s="124">
        <f>SUM(B22:B28)</f>
        <v>300000</v>
      </c>
    </row>
    <row r="30" spans="1:4" ht="12.75" customHeight="1" thickBot="1" x14ac:dyDescent="0.6">
      <c r="A30" s="198"/>
      <c r="B30" s="210"/>
    </row>
    <row r="31" spans="1:4" ht="15.6" thickBot="1" x14ac:dyDescent="0.6">
      <c r="A31" s="122" t="s">
        <v>18</v>
      </c>
      <c r="B31" s="206" t="s">
        <v>4</v>
      </c>
    </row>
    <row r="32" spans="1:4" ht="15.6" thickBot="1" x14ac:dyDescent="0.6">
      <c r="A32" s="207" t="s">
        <v>12</v>
      </c>
      <c r="B32" s="206"/>
    </row>
    <row r="33" spans="1:2" ht="15.6" thickBot="1" x14ac:dyDescent="0.6">
      <c r="A33" s="207" t="s">
        <v>13</v>
      </c>
      <c r="B33" s="206"/>
    </row>
    <row r="34" spans="1:2" ht="15.6" thickBot="1" x14ac:dyDescent="0.6">
      <c r="A34" s="207" t="s">
        <v>14</v>
      </c>
      <c r="B34" s="206"/>
    </row>
    <row r="35" spans="1:2" ht="15.6" thickBot="1" x14ac:dyDescent="0.6">
      <c r="A35" s="207" t="s">
        <v>15</v>
      </c>
      <c r="B35" s="206"/>
    </row>
    <row r="36" spans="1:2" s="52" customFormat="1" thickBot="1" x14ac:dyDescent="0.55000000000000004">
      <c r="A36" s="122" t="s">
        <v>7</v>
      </c>
      <c r="B36" s="124">
        <f>SUM(B31:B35)</f>
        <v>0</v>
      </c>
    </row>
    <row r="37" spans="1:2" ht="12.75" customHeight="1" thickBot="1" x14ac:dyDescent="0.6">
      <c r="A37" s="198"/>
      <c r="B37" s="210"/>
    </row>
    <row r="38" spans="1:2" ht="15" customHeight="1" thickBot="1" x14ac:dyDescent="0.6">
      <c r="A38" s="170" t="s">
        <v>19</v>
      </c>
      <c r="B38" s="206"/>
    </row>
    <row r="39" spans="1:2" ht="15.6" thickBot="1" x14ac:dyDescent="0.6">
      <c r="A39" s="859" t="s">
        <v>104</v>
      </c>
      <c r="B39" s="211"/>
    </row>
    <row r="40" spans="1:2" ht="15.6" thickBot="1" x14ac:dyDescent="0.6">
      <c r="A40" s="859" t="s">
        <v>111</v>
      </c>
      <c r="B40" s="211">
        <v>50000</v>
      </c>
    </row>
    <row r="41" spans="1:2" ht="15.6" thickBot="1" x14ac:dyDescent="0.6">
      <c r="A41" s="860" t="s">
        <v>119</v>
      </c>
      <c r="B41" s="211"/>
    </row>
    <row r="42" spans="1:2" ht="15.6" thickBot="1" x14ac:dyDescent="0.6">
      <c r="A42" s="860" t="s">
        <v>139</v>
      </c>
      <c r="B42" s="212">
        <v>250000</v>
      </c>
    </row>
    <row r="43" spans="1:2" ht="15.6" thickBot="1" x14ac:dyDescent="0.6">
      <c r="A43" s="860" t="s">
        <v>168</v>
      </c>
      <c r="B43" s="211"/>
    </row>
    <row r="44" spans="1:2" ht="15.6" thickBot="1" x14ac:dyDescent="0.6">
      <c r="A44" s="861" t="s">
        <v>184</v>
      </c>
      <c r="B44" s="211"/>
    </row>
    <row r="45" spans="1:2" ht="15.9" thickTop="1" thickBot="1" x14ac:dyDescent="0.6">
      <c r="A45" s="861" t="s">
        <v>233</v>
      </c>
      <c r="B45" s="203"/>
    </row>
    <row r="46" spans="1:2" ht="15.9" thickTop="1" thickBot="1" x14ac:dyDescent="0.6">
      <c r="A46" s="163" t="s">
        <v>11</v>
      </c>
      <c r="B46" s="123">
        <f>SUM(B39:B43)</f>
        <v>300000</v>
      </c>
    </row>
  </sheetData>
  <mergeCells count="7">
    <mergeCell ref="A11:B11"/>
    <mergeCell ref="A1:B1"/>
    <mergeCell ref="A2:B2"/>
    <mergeCell ref="A4:B4"/>
    <mergeCell ref="A6:B6"/>
    <mergeCell ref="A8:B8"/>
    <mergeCell ref="A9:B9"/>
  </mergeCells>
  <pageMargins left="0.7" right="0.7" top="0.25" bottom="0" header="0.3" footer="0.3"/>
  <pageSetup scale="9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topLeftCell="A16" zoomScaleNormal="100" workbookViewId="0">
      <selection activeCell="B27" sqref="B27"/>
    </sheetView>
  </sheetViews>
  <sheetFormatPr defaultColWidth="9.27734375" defaultRowHeight="15.3" x14ac:dyDescent="0.55000000000000004"/>
  <cols>
    <col min="1" max="1" width="78.44140625" style="41" customWidth="1"/>
    <col min="2" max="2" width="13.71875" style="64" customWidth="1"/>
    <col min="3" max="256" width="9.27734375" style="41"/>
    <col min="257" max="257" width="78.44140625" style="41" customWidth="1"/>
    <col min="258" max="258" width="13.71875" style="41" customWidth="1"/>
    <col min="259" max="512" width="9.27734375" style="41"/>
    <col min="513" max="513" width="78.44140625" style="41" customWidth="1"/>
    <col min="514" max="514" width="13.71875" style="41" customWidth="1"/>
    <col min="515" max="768" width="9.27734375" style="41"/>
    <col min="769" max="769" width="78.44140625" style="41" customWidth="1"/>
    <col min="770" max="770" width="13.71875" style="41" customWidth="1"/>
    <col min="771" max="1024" width="9.27734375" style="41"/>
    <col min="1025" max="1025" width="78.44140625" style="41" customWidth="1"/>
    <col min="1026" max="1026" width="13.71875" style="41" customWidth="1"/>
    <col min="1027" max="1280" width="9.27734375" style="41"/>
    <col min="1281" max="1281" width="78.44140625" style="41" customWidth="1"/>
    <col min="1282" max="1282" width="13.71875" style="41" customWidth="1"/>
    <col min="1283" max="1536" width="9.27734375" style="41"/>
    <col min="1537" max="1537" width="78.44140625" style="41" customWidth="1"/>
    <col min="1538" max="1538" width="13.71875" style="41" customWidth="1"/>
    <col min="1539" max="1792" width="9.27734375" style="41"/>
    <col min="1793" max="1793" width="78.44140625" style="41" customWidth="1"/>
    <col min="1794" max="1794" width="13.71875" style="41" customWidth="1"/>
    <col min="1795" max="2048" width="9.27734375" style="41"/>
    <col min="2049" max="2049" width="78.44140625" style="41" customWidth="1"/>
    <col min="2050" max="2050" width="13.71875" style="41" customWidth="1"/>
    <col min="2051" max="2304" width="9.27734375" style="41"/>
    <col min="2305" max="2305" width="78.44140625" style="41" customWidth="1"/>
    <col min="2306" max="2306" width="13.71875" style="41" customWidth="1"/>
    <col min="2307" max="2560" width="9.27734375" style="41"/>
    <col min="2561" max="2561" width="78.44140625" style="41" customWidth="1"/>
    <col min="2562" max="2562" width="13.71875" style="41" customWidth="1"/>
    <col min="2563" max="2816" width="9.27734375" style="41"/>
    <col min="2817" max="2817" width="78.44140625" style="41" customWidth="1"/>
    <col min="2818" max="2818" width="13.71875" style="41" customWidth="1"/>
    <col min="2819" max="3072" width="9.27734375" style="41"/>
    <col min="3073" max="3073" width="78.44140625" style="41" customWidth="1"/>
    <col min="3074" max="3074" width="13.71875" style="41" customWidth="1"/>
    <col min="3075" max="3328" width="9.27734375" style="41"/>
    <col min="3329" max="3329" width="78.44140625" style="41" customWidth="1"/>
    <col min="3330" max="3330" width="13.71875" style="41" customWidth="1"/>
    <col min="3331" max="3584" width="9.27734375" style="41"/>
    <col min="3585" max="3585" width="78.44140625" style="41" customWidth="1"/>
    <col min="3586" max="3586" width="13.71875" style="41" customWidth="1"/>
    <col min="3587" max="3840" width="9.27734375" style="41"/>
    <col min="3841" max="3841" width="78.44140625" style="41" customWidth="1"/>
    <col min="3842" max="3842" width="13.71875" style="41" customWidth="1"/>
    <col min="3843" max="4096" width="9.27734375" style="41"/>
    <col min="4097" max="4097" width="78.44140625" style="41" customWidth="1"/>
    <col min="4098" max="4098" width="13.71875" style="41" customWidth="1"/>
    <col min="4099" max="4352" width="9.27734375" style="41"/>
    <col min="4353" max="4353" width="78.44140625" style="41" customWidth="1"/>
    <col min="4354" max="4354" width="13.71875" style="41" customWidth="1"/>
    <col min="4355" max="4608" width="9.27734375" style="41"/>
    <col min="4609" max="4609" width="78.44140625" style="41" customWidth="1"/>
    <col min="4610" max="4610" width="13.71875" style="41" customWidth="1"/>
    <col min="4611" max="4864" width="9.27734375" style="41"/>
    <col min="4865" max="4865" width="78.44140625" style="41" customWidth="1"/>
    <col min="4866" max="4866" width="13.71875" style="41" customWidth="1"/>
    <col min="4867" max="5120" width="9.27734375" style="41"/>
    <col min="5121" max="5121" width="78.44140625" style="41" customWidth="1"/>
    <col min="5122" max="5122" width="13.71875" style="41" customWidth="1"/>
    <col min="5123" max="5376" width="9.27734375" style="41"/>
    <col min="5377" max="5377" width="78.44140625" style="41" customWidth="1"/>
    <col min="5378" max="5378" width="13.71875" style="41" customWidth="1"/>
    <col min="5379" max="5632" width="9.27734375" style="41"/>
    <col min="5633" max="5633" width="78.44140625" style="41" customWidth="1"/>
    <col min="5634" max="5634" width="13.71875" style="41" customWidth="1"/>
    <col min="5635" max="5888" width="9.27734375" style="41"/>
    <col min="5889" max="5889" width="78.44140625" style="41" customWidth="1"/>
    <col min="5890" max="5890" width="13.71875" style="41" customWidth="1"/>
    <col min="5891" max="6144" width="9.27734375" style="41"/>
    <col min="6145" max="6145" width="78.44140625" style="41" customWidth="1"/>
    <col min="6146" max="6146" width="13.71875" style="41" customWidth="1"/>
    <col min="6147" max="6400" width="9.27734375" style="41"/>
    <col min="6401" max="6401" width="78.44140625" style="41" customWidth="1"/>
    <col min="6402" max="6402" width="13.71875" style="41" customWidth="1"/>
    <col min="6403" max="6656" width="9.27734375" style="41"/>
    <col min="6657" max="6657" width="78.44140625" style="41" customWidth="1"/>
    <col min="6658" max="6658" width="13.71875" style="41" customWidth="1"/>
    <col min="6659" max="6912" width="9.27734375" style="41"/>
    <col min="6913" max="6913" width="78.44140625" style="41" customWidth="1"/>
    <col min="6914" max="6914" width="13.71875" style="41" customWidth="1"/>
    <col min="6915" max="7168" width="9.27734375" style="41"/>
    <col min="7169" max="7169" width="78.44140625" style="41" customWidth="1"/>
    <col min="7170" max="7170" width="13.71875" style="41" customWidth="1"/>
    <col min="7171" max="7424" width="9.27734375" style="41"/>
    <col min="7425" max="7425" width="78.44140625" style="41" customWidth="1"/>
    <col min="7426" max="7426" width="13.71875" style="41" customWidth="1"/>
    <col min="7427" max="7680" width="9.27734375" style="41"/>
    <col min="7681" max="7681" width="78.44140625" style="41" customWidth="1"/>
    <col min="7682" max="7682" width="13.71875" style="41" customWidth="1"/>
    <col min="7683" max="7936" width="9.27734375" style="41"/>
    <col min="7937" max="7937" width="78.44140625" style="41" customWidth="1"/>
    <col min="7938" max="7938" width="13.71875" style="41" customWidth="1"/>
    <col min="7939" max="8192" width="9.27734375" style="41"/>
    <col min="8193" max="8193" width="78.44140625" style="41" customWidth="1"/>
    <col min="8194" max="8194" width="13.71875" style="41" customWidth="1"/>
    <col min="8195" max="8448" width="9.27734375" style="41"/>
    <col min="8449" max="8449" width="78.44140625" style="41" customWidth="1"/>
    <col min="8450" max="8450" width="13.71875" style="41" customWidth="1"/>
    <col min="8451" max="8704" width="9.27734375" style="41"/>
    <col min="8705" max="8705" width="78.44140625" style="41" customWidth="1"/>
    <col min="8706" max="8706" width="13.71875" style="41" customWidth="1"/>
    <col min="8707" max="8960" width="9.27734375" style="41"/>
    <col min="8961" max="8961" width="78.44140625" style="41" customWidth="1"/>
    <col min="8962" max="8962" width="13.71875" style="41" customWidth="1"/>
    <col min="8963" max="9216" width="9.27734375" style="41"/>
    <col min="9217" max="9217" width="78.44140625" style="41" customWidth="1"/>
    <col min="9218" max="9218" width="13.71875" style="41" customWidth="1"/>
    <col min="9219" max="9472" width="9.27734375" style="41"/>
    <col min="9473" max="9473" width="78.44140625" style="41" customWidth="1"/>
    <col min="9474" max="9474" width="13.71875" style="41" customWidth="1"/>
    <col min="9475" max="9728" width="9.27734375" style="41"/>
    <col min="9729" max="9729" width="78.44140625" style="41" customWidth="1"/>
    <col min="9730" max="9730" width="13.71875" style="41" customWidth="1"/>
    <col min="9731" max="9984" width="9.27734375" style="41"/>
    <col min="9985" max="9985" width="78.44140625" style="41" customWidth="1"/>
    <col min="9986" max="9986" width="13.71875" style="41" customWidth="1"/>
    <col min="9987" max="10240" width="9.27734375" style="41"/>
    <col min="10241" max="10241" width="78.44140625" style="41" customWidth="1"/>
    <col min="10242" max="10242" width="13.71875" style="41" customWidth="1"/>
    <col min="10243" max="10496" width="9.27734375" style="41"/>
    <col min="10497" max="10497" width="78.44140625" style="41" customWidth="1"/>
    <col min="10498" max="10498" width="13.71875" style="41" customWidth="1"/>
    <col min="10499" max="10752" width="9.27734375" style="41"/>
    <col min="10753" max="10753" width="78.44140625" style="41" customWidth="1"/>
    <col min="10754" max="10754" width="13.71875" style="41" customWidth="1"/>
    <col min="10755" max="11008" width="9.27734375" style="41"/>
    <col min="11009" max="11009" width="78.44140625" style="41" customWidth="1"/>
    <col min="11010" max="11010" width="13.71875" style="41" customWidth="1"/>
    <col min="11011" max="11264" width="9.27734375" style="41"/>
    <col min="11265" max="11265" width="78.44140625" style="41" customWidth="1"/>
    <col min="11266" max="11266" width="13.71875" style="41" customWidth="1"/>
    <col min="11267" max="11520" width="9.27734375" style="41"/>
    <col min="11521" max="11521" width="78.44140625" style="41" customWidth="1"/>
    <col min="11522" max="11522" width="13.71875" style="41" customWidth="1"/>
    <col min="11523" max="11776" width="9.27734375" style="41"/>
    <col min="11777" max="11777" width="78.44140625" style="41" customWidth="1"/>
    <col min="11778" max="11778" width="13.71875" style="41" customWidth="1"/>
    <col min="11779" max="12032" width="9.27734375" style="41"/>
    <col min="12033" max="12033" width="78.44140625" style="41" customWidth="1"/>
    <col min="12034" max="12034" width="13.71875" style="41" customWidth="1"/>
    <col min="12035" max="12288" width="9.27734375" style="41"/>
    <col min="12289" max="12289" width="78.44140625" style="41" customWidth="1"/>
    <col min="12290" max="12290" width="13.71875" style="41" customWidth="1"/>
    <col min="12291" max="12544" width="9.27734375" style="41"/>
    <col min="12545" max="12545" width="78.44140625" style="41" customWidth="1"/>
    <col min="12546" max="12546" width="13.71875" style="41" customWidth="1"/>
    <col min="12547" max="12800" width="9.27734375" style="41"/>
    <col min="12801" max="12801" width="78.44140625" style="41" customWidth="1"/>
    <col min="12802" max="12802" width="13.71875" style="41" customWidth="1"/>
    <col min="12803" max="13056" width="9.27734375" style="41"/>
    <col min="13057" max="13057" width="78.44140625" style="41" customWidth="1"/>
    <col min="13058" max="13058" width="13.71875" style="41" customWidth="1"/>
    <col min="13059" max="13312" width="9.27734375" style="41"/>
    <col min="13313" max="13313" width="78.44140625" style="41" customWidth="1"/>
    <col min="13314" max="13314" width="13.71875" style="41" customWidth="1"/>
    <col min="13315" max="13568" width="9.27734375" style="41"/>
    <col min="13569" max="13569" width="78.44140625" style="41" customWidth="1"/>
    <col min="13570" max="13570" width="13.71875" style="41" customWidth="1"/>
    <col min="13571" max="13824" width="9.27734375" style="41"/>
    <col min="13825" max="13825" width="78.44140625" style="41" customWidth="1"/>
    <col min="13826" max="13826" width="13.71875" style="41" customWidth="1"/>
    <col min="13827" max="14080" width="9.27734375" style="41"/>
    <col min="14081" max="14081" width="78.44140625" style="41" customWidth="1"/>
    <col min="14082" max="14082" width="13.71875" style="41" customWidth="1"/>
    <col min="14083" max="14336" width="9.27734375" style="41"/>
    <col min="14337" max="14337" width="78.44140625" style="41" customWidth="1"/>
    <col min="14338" max="14338" width="13.71875" style="41" customWidth="1"/>
    <col min="14339" max="14592" width="9.27734375" style="41"/>
    <col min="14593" max="14593" width="78.44140625" style="41" customWidth="1"/>
    <col min="14594" max="14594" width="13.71875" style="41" customWidth="1"/>
    <col min="14595" max="14848" width="9.27734375" style="41"/>
    <col min="14849" max="14849" width="78.44140625" style="41" customWidth="1"/>
    <col min="14850" max="14850" width="13.71875" style="41" customWidth="1"/>
    <col min="14851" max="15104" width="9.27734375" style="41"/>
    <col min="15105" max="15105" width="78.44140625" style="41" customWidth="1"/>
    <col min="15106" max="15106" width="13.71875" style="41" customWidth="1"/>
    <col min="15107" max="15360" width="9.27734375" style="41"/>
    <col min="15361" max="15361" width="78.44140625" style="41" customWidth="1"/>
    <col min="15362" max="15362" width="13.71875" style="41" customWidth="1"/>
    <col min="15363" max="15616" width="9.27734375" style="41"/>
    <col min="15617" max="15617" width="78.44140625" style="41" customWidth="1"/>
    <col min="15618" max="15618" width="13.71875" style="41" customWidth="1"/>
    <col min="15619" max="15872" width="9.27734375" style="41"/>
    <col min="15873" max="15873" width="78.44140625" style="41" customWidth="1"/>
    <col min="15874" max="15874" width="13.71875" style="41" customWidth="1"/>
    <col min="15875" max="16128" width="9.27734375" style="41"/>
    <col min="16129" max="16129" width="78.44140625" style="41" customWidth="1"/>
    <col min="16130" max="16130" width="13.71875" style="41" customWidth="1"/>
    <col min="16131" max="16384" width="9.27734375" style="41"/>
  </cols>
  <sheetData>
    <row r="1" spans="1:2" x14ac:dyDescent="0.55000000000000004">
      <c r="A1" s="1059" t="s">
        <v>0</v>
      </c>
      <c r="B1" s="1060"/>
    </row>
    <row r="2" spans="1:2" ht="15.6" thickBot="1" x14ac:dyDescent="0.6">
      <c r="A2" s="1144" t="s">
        <v>1</v>
      </c>
      <c r="B2" s="1145"/>
    </row>
    <row r="3" spans="1:2" ht="12.75" customHeight="1" thickBot="1" x14ac:dyDescent="0.6">
      <c r="A3" s="216"/>
      <c r="B3" s="217"/>
    </row>
    <row r="4" spans="1:2" s="44" customFormat="1" ht="17.25" customHeight="1" thickBot="1" x14ac:dyDescent="0.6">
      <c r="A4" s="1146" t="s">
        <v>223</v>
      </c>
      <c r="B4" s="1143"/>
    </row>
    <row r="5" spans="1:2" ht="12.75" customHeight="1" thickBot="1" x14ac:dyDescent="0.6">
      <c r="A5" s="198"/>
      <c r="B5" s="199"/>
    </row>
    <row r="6" spans="1:2" x14ac:dyDescent="0.55000000000000004">
      <c r="A6" s="1065" t="s">
        <v>27</v>
      </c>
      <c r="B6" s="1064"/>
    </row>
    <row r="7" spans="1:2" x14ac:dyDescent="0.55000000000000004">
      <c r="A7" s="805" t="s">
        <v>31</v>
      </c>
      <c r="B7" s="178"/>
    </row>
    <row r="8" spans="1:2" x14ac:dyDescent="0.55000000000000004">
      <c r="A8" s="1065" t="s">
        <v>82</v>
      </c>
      <c r="B8" s="1064"/>
    </row>
    <row r="9" spans="1:2" ht="15.6" thickBot="1" x14ac:dyDescent="0.6">
      <c r="A9" s="1142"/>
      <c r="B9" s="1143"/>
    </row>
    <row r="10" spans="1:2" ht="12.75" customHeight="1" x14ac:dyDescent="0.55000000000000004">
      <c r="A10" s="196"/>
      <c r="B10" s="197"/>
    </row>
    <row r="11" spans="1:2" ht="64.5" customHeight="1" thickBot="1" x14ac:dyDescent="0.6">
      <c r="A11" s="1140" t="s">
        <v>208</v>
      </c>
      <c r="B11" s="1141"/>
    </row>
    <row r="12" spans="1:2" ht="12.75" customHeight="1" thickBot="1" x14ac:dyDescent="0.6">
      <c r="A12" s="198"/>
      <c r="B12" s="199"/>
    </row>
    <row r="13" spans="1:2" ht="15.6" thickBot="1" x14ac:dyDescent="0.6">
      <c r="A13" s="122" t="s">
        <v>207</v>
      </c>
      <c r="B13" s="206" t="s">
        <v>2</v>
      </c>
    </row>
    <row r="14" spans="1:2" ht="15.6" thickBot="1" x14ac:dyDescent="0.6">
      <c r="A14" s="207" t="s">
        <v>3</v>
      </c>
      <c r="B14" s="215" t="s">
        <v>203</v>
      </c>
    </row>
    <row r="15" spans="1:2" ht="15.6" thickBot="1" x14ac:dyDescent="0.6">
      <c r="A15" s="207"/>
      <c r="B15" s="206"/>
    </row>
    <row r="16" spans="1:2" ht="15.6" thickBot="1" x14ac:dyDescent="0.6">
      <c r="A16" s="207" t="s">
        <v>5</v>
      </c>
      <c r="B16" s="215">
        <v>100000</v>
      </c>
    </row>
    <row r="17" spans="1:4" ht="15.6" thickBot="1" x14ac:dyDescent="0.6">
      <c r="A17" s="200" t="s">
        <v>26</v>
      </c>
      <c r="B17" s="201">
        <v>125000</v>
      </c>
    </row>
    <row r="18" spans="1:4" ht="15.9" thickTop="1" thickBot="1" x14ac:dyDescent="0.6">
      <c r="A18" s="207" t="s">
        <v>6</v>
      </c>
      <c r="B18" s="209"/>
      <c r="D18" s="44"/>
    </row>
    <row r="19" spans="1:4" s="52" customFormat="1" thickBot="1" x14ac:dyDescent="0.55000000000000004">
      <c r="A19" s="122" t="s">
        <v>7</v>
      </c>
      <c r="B19" s="124">
        <f>SUM(B13:B17)-(B18)</f>
        <v>225000</v>
      </c>
    </row>
    <row r="20" spans="1:4" ht="12.75" customHeight="1" x14ac:dyDescent="0.55000000000000004">
      <c r="A20" s="191"/>
      <c r="B20" s="192"/>
    </row>
    <row r="21" spans="1:4" ht="15.6" thickBot="1" x14ac:dyDescent="0.6">
      <c r="A21" s="122" t="s">
        <v>17</v>
      </c>
      <c r="B21" s="206"/>
    </row>
    <row r="22" spans="1:4" ht="15.6" thickBot="1" x14ac:dyDescent="0.6">
      <c r="A22" s="207" t="s">
        <v>112</v>
      </c>
      <c r="B22" s="206"/>
    </row>
    <row r="23" spans="1:4" ht="16.5" customHeight="1" thickBot="1" x14ac:dyDescent="0.6">
      <c r="A23" s="207" t="s">
        <v>22</v>
      </c>
      <c r="B23" s="206"/>
    </row>
    <row r="24" spans="1:4" ht="15.6" thickBot="1" x14ac:dyDescent="0.6">
      <c r="A24" s="207" t="s">
        <v>20</v>
      </c>
      <c r="B24" s="206"/>
    </row>
    <row r="25" spans="1:4" ht="15.6" thickBot="1" x14ac:dyDescent="0.6">
      <c r="A25" s="207" t="s">
        <v>8</v>
      </c>
      <c r="B25" s="206"/>
    </row>
    <row r="26" spans="1:4" ht="15.6" thickBot="1" x14ac:dyDescent="0.6">
      <c r="A26" s="207" t="s">
        <v>113</v>
      </c>
      <c r="B26" s="206">
        <v>25000</v>
      </c>
    </row>
    <row r="27" spans="1:4" ht="15.6" thickBot="1" x14ac:dyDescent="0.6">
      <c r="A27" s="213" t="s">
        <v>209</v>
      </c>
      <c r="B27" s="214">
        <f>225000-B26</f>
        <v>200000</v>
      </c>
    </row>
    <row r="28" spans="1:4" ht="15.6" thickBot="1" x14ac:dyDescent="0.6">
      <c r="A28" s="207" t="s">
        <v>9</v>
      </c>
      <c r="B28" s="206"/>
    </row>
    <row r="29" spans="1:4" ht="15.6" thickBot="1" x14ac:dyDescent="0.6">
      <c r="A29" s="200" t="s">
        <v>10</v>
      </c>
      <c r="B29" s="146"/>
    </row>
    <row r="30" spans="1:4" s="52" customFormat="1" ht="15.6" thickTop="1" thickBot="1" x14ac:dyDescent="0.55000000000000004">
      <c r="A30" s="202" t="s">
        <v>11</v>
      </c>
      <c r="B30" s="123">
        <f>SUM(B22:B29)</f>
        <v>225000</v>
      </c>
    </row>
    <row r="31" spans="1:4" ht="12.75" customHeight="1" x14ac:dyDescent="0.55000000000000004">
      <c r="A31" s="191"/>
      <c r="B31" s="192"/>
    </row>
    <row r="32" spans="1:4" ht="15.6" thickBot="1" x14ac:dyDescent="0.6">
      <c r="A32" s="122" t="s">
        <v>18</v>
      </c>
      <c r="B32" s="206" t="s">
        <v>4</v>
      </c>
    </row>
    <row r="33" spans="1:2" ht="15.6" thickBot="1" x14ac:dyDescent="0.6">
      <c r="A33" s="207" t="s">
        <v>12</v>
      </c>
      <c r="B33" s="206"/>
    </row>
    <row r="34" spans="1:2" ht="15.6" thickBot="1" x14ac:dyDescent="0.6">
      <c r="A34" s="207" t="s">
        <v>13</v>
      </c>
      <c r="B34" s="206"/>
    </row>
    <row r="35" spans="1:2" ht="15.6" thickBot="1" x14ac:dyDescent="0.6">
      <c r="A35" s="207" t="s">
        <v>14</v>
      </c>
      <c r="B35" s="206"/>
    </row>
    <row r="36" spans="1:2" ht="15.6" thickBot="1" x14ac:dyDescent="0.6">
      <c r="A36" s="207" t="s">
        <v>15</v>
      </c>
      <c r="B36" s="206"/>
    </row>
    <row r="37" spans="1:2" s="52" customFormat="1" thickBot="1" x14ac:dyDescent="0.55000000000000004">
      <c r="A37" s="122" t="s">
        <v>7</v>
      </c>
      <c r="B37" s="124">
        <f>SUM(B32:B36)</f>
        <v>0</v>
      </c>
    </row>
    <row r="38" spans="1:2" ht="12.75" customHeight="1" thickBot="1" x14ac:dyDescent="0.6">
      <c r="A38" s="198"/>
      <c r="B38" s="210"/>
    </row>
    <row r="39" spans="1:2" ht="15" customHeight="1" thickBot="1" x14ac:dyDescent="0.6">
      <c r="A39" s="170" t="s">
        <v>19</v>
      </c>
      <c r="B39" s="206"/>
    </row>
    <row r="40" spans="1:2" ht="15.6" thickBot="1" x14ac:dyDescent="0.6">
      <c r="A40" s="859" t="s">
        <v>104</v>
      </c>
      <c r="B40" s="211"/>
    </row>
    <row r="41" spans="1:2" ht="15.6" thickBot="1" x14ac:dyDescent="0.6">
      <c r="A41" s="859" t="s">
        <v>111</v>
      </c>
      <c r="B41" s="212" t="s">
        <v>203</v>
      </c>
    </row>
    <row r="42" spans="1:2" ht="15.6" thickBot="1" x14ac:dyDescent="0.6">
      <c r="A42" s="860" t="s">
        <v>119</v>
      </c>
      <c r="B42" s="212" t="s">
        <v>203</v>
      </c>
    </row>
    <row r="43" spans="1:2" ht="15.6" thickBot="1" x14ac:dyDescent="0.6">
      <c r="A43" s="860" t="s">
        <v>139</v>
      </c>
      <c r="B43" s="212" t="s">
        <v>203</v>
      </c>
    </row>
    <row r="44" spans="1:2" ht="15.6" thickBot="1" x14ac:dyDescent="0.6">
      <c r="A44" s="860" t="s">
        <v>168</v>
      </c>
      <c r="B44" s="211">
        <v>225000</v>
      </c>
    </row>
    <row r="45" spans="1:2" ht="15.6" thickBot="1" x14ac:dyDescent="0.6">
      <c r="A45" s="861" t="s">
        <v>184</v>
      </c>
      <c r="B45" s="211"/>
    </row>
    <row r="46" spans="1:2" ht="15.9" thickTop="1" thickBot="1" x14ac:dyDescent="0.6">
      <c r="A46" s="861" t="s">
        <v>233</v>
      </c>
      <c r="B46" s="211"/>
    </row>
    <row r="47" spans="1:2" ht="15.9" thickTop="1" thickBot="1" x14ac:dyDescent="0.6">
      <c r="A47" s="163" t="s">
        <v>11</v>
      </c>
      <c r="B47" s="124">
        <f>SUM(B40:B46)</f>
        <v>225000</v>
      </c>
    </row>
  </sheetData>
  <mergeCells count="7">
    <mergeCell ref="A11:B11"/>
    <mergeCell ref="A1:B1"/>
    <mergeCell ref="A2:B2"/>
    <mergeCell ref="A4:B4"/>
    <mergeCell ref="A6:B6"/>
    <mergeCell ref="A8:B8"/>
    <mergeCell ref="A9:B9"/>
  </mergeCells>
  <pageMargins left="0.7" right="0.7" top="0.25" bottom="0.25" header="0.3" footer="0.3"/>
  <pageSetup scale="9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3" zoomScaleNormal="100" workbookViewId="0">
      <selection activeCell="B15" sqref="B15"/>
    </sheetView>
  </sheetViews>
  <sheetFormatPr defaultColWidth="9.27734375" defaultRowHeight="15.3" x14ac:dyDescent="0.55000000000000004"/>
  <cols>
    <col min="1" max="1" width="78.44140625" style="41" customWidth="1"/>
    <col min="2" max="2" width="13.71875" style="64" customWidth="1"/>
    <col min="3" max="256" width="9.27734375" style="41"/>
    <col min="257" max="257" width="78.44140625" style="41" customWidth="1"/>
    <col min="258" max="258" width="13.71875" style="41" customWidth="1"/>
    <col min="259" max="512" width="9.27734375" style="41"/>
    <col min="513" max="513" width="78.44140625" style="41" customWidth="1"/>
    <col min="514" max="514" width="13.71875" style="41" customWidth="1"/>
    <col min="515" max="768" width="9.27734375" style="41"/>
    <col min="769" max="769" width="78.44140625" style="41" customWidth="1"/>
    <col min="770" max="770" width="13.71875" style="41" customWidth="1"/>
    <col min="771" max="1024" width="9.27734375" style="41"/>
    <col min="1025" max="1025" width="78.44140625" style="41" customWidth="1"/>
    <col min="1026" max="1026" width="13.71875" style="41" customWidth="1"/>
    <col min="1027" max="1280" width="9.27734375" style="41"/>
    <col min="1281" max="1281" width="78.44140625" style="41" customWidth="1"/>
    <col min="1282" max="1282" width="13.71875" style="41" customWidth="1"/>
    <col min="1283" max="1536" width="9.27734375" style="41"/>
    <col min="1537" max="1537" width="78.44140625" style="41" customWidth="1"/>
    <col min="1538" max="1538" width="13.71875" style="41" customWidth="1"/>
    <col min="1539" max="1792" width="9.27734375" style="41"/>
    <col min="1793" max="1793" width="78.44140625" style="41" customWidth="1"/>
    <col min="1794" max="1794" width="13.71875" style="41" customWidth="1"/>
    <col min="1795" max="2048" width="9.27734375" style="41"/>
    <col min="2049" max="2049" width="78.44140625" style="41" customWidth="1"/>
    <col min="2050" max="2050" width="13.71875" style="41" customWidth="1"/>
    <col min="2051" max="2304" width="9.27734375" style="41"/>
    <col min="2305" max="2305" width="78.44140625" style="41" customWidth="1"/>
    <col min="2306" max="2306" width="13.71875" style="41" customWidth="1"/>
    <col min="2307" max="2560" width="9.27734375" style="41"/>
    <col min="2561" max="2561" width="78.44140625" style="41" customWidth="1"/>
    <col min="2562" max="2562" width="13.71875" style="41" customWidth="1"/>
    <col min="2563" max="2816" width="9.27734375" style="41"/>
    <col min="2817" max="2817" width="78.44140625" style="41" customWidth="1"/>
    <col min="2818" max="2818" width="13.71875" style="41" customWidth="1"/>
    <col min="2819" max="3072" width="9.27734375" style="41"/>
    <col min="3073" max="3073" width="78.44140625" style="41" customWidth="1"/>
    <col min="3074" max="3074" width="13.71875" style="41" customWidth="1"/>
    <col min="3075" max="3328" width="9.27734375" style="41"/>
    <col min="3329" max="3329" width="78.44140625" style="41" customWidth="1"/>
    <col min="3330" max="3330" width="13.71875" style="41" customWidth="1"/>
    <col min="3331" max="3584" width="9.27734375" style="41"/>
    <col min="3585" max="3585" width="78.44140625" style="41" customWidth="1"/>
    <col min="3586" max="3586" width="13.71875" style="41" customWidth="1"/>
    <col min="3587" max="3840" width="9.27734375" style="41"/>
    <col min="3841" max="3841" width="78.44140625" style="41" customWidth="1"/>
    <col min="3842" max="3842" width="13.71875" style="41" customWidth="1"/>
    <col min="3843" max="4096" width="9.27734375" style="41"/>
    <col min="4097" max="4097" width="78.44140625" style="41" customWidth="1"/>
    <col min="4098" max="4098" width="13.71875" style="41" customWidth="1"/>
    <col min="4099" max="4352" width="9.27734375" style="41"/>
    <col min="4353" max="4353" width="78.44140625" style="41" customWidth="1"/>
    <col min="4354" max="4354" width="13.71875" style="41" customWidth="1"/>
    <col min="4355" max="4608" width="9.27734375" style="41"/>
    <col min="4609" max="4609" width="78.44140625" style="41" customWidth="1"/>
    <col min="4610" max="4610" width="13.71875" style="41" customWidth="1"/>
    <col min="4611" max="4864" width="9.27734375" style="41"/>
    <col min="4865" max="4865" width="78.44140625" style="41" customWidth="1"/>
    <col min="4866" max="4866" width="13.71875" style="41" customWidth="1"/>
    <col min="4867" max="5120" width="9.27734375" style="41"/>
    <col min="5121" max="5121" width="78.44140625" style="41" customWidth="1"/>
    <col min="5122" max="5122" width="13.71875" style="41" customWidth="1"/>
    <col min="5123" max="5376" width="9.27734375" style="41"/>
    <col min="5377" max="5377" width="78.44140625" style="41" customWidth="1"/>
    <col min="5378" max="5378" width="13.71875" style="41" customWidth="1"/>
    <col min="5379" max="5632" width="9.27734375" style="41"/>
    <col min="5633" max="5633" width="78.44140625" style="41" customWidth="1"/>
    <col min="5634" max="5634" width="13.71875" style="41" customWidth="1"/>
    <col min="5635" max="5888" width="9.27734375" style="41"/>
    <col min="5889" max="5889" width="78.44140625" style="41" customWidth="1"/>
    <col min="5890" max="5890" width="13.71875" style="41" customWidth="1"/>
    <col min="5891" max="6144" width="9.27734375" style="41"/>
    <col min="6145" max="6145" width="78.44140625" style="41" customWidth="1"/>
    <col min="6146" max="6146" width="13.71875" style="41" customWidth="1"/>
    <col min="6147" max="6400" width="9.27734375" style="41"/>
    <col min="6401" max="6401" width="78.44140625" style="41" customWidth="1"/>
    <col min="6402" max="6402" width="13.71875" style="41" customWidth="1"/>
    <col min="6403" max="6656" width="9.27734375" style="41"/>
    <col min="6657" max="6657" width="78.44140625" style="41" customWidth="1"/>
    <col min="6658" max="6658" width="13.71875" style="41" customWidth="1"/>
    <col min="6659" max="6912" width="9.27734375" style="41"/>
    <col min="6913" max="6913" width="78.44140625" style="41" customWidth="1"/>
    <col min="6914" max="6914" width="13.71875" style="41" customWidth="1"/>
    <col min="6915" max="7168" width="9.27734375" style="41"/>
    <col min="7169" max="7169" width="78.44140625" style="41" customWidth="1"/>
    <col min="7170" max="7170" width="13.71875" style="41" customWidth="1"/>
    <col min="7171" max="7424" width="9.27734375" style="41"/>
    <col min="7425" max="7425" width="78.44140625" style="41" customWidth="1"/>
    <col min="7426" max="7426" width="13.71875" style="41" customWidth="1"/>
    <col min="7427" max="7680" width="9.27734375" style="41"/>
    <col min="7681" max="7681" width="78.44140625" style="41" customWidth="1"/>
    <col min="7682" max="7682" width="13.71875" style="41" customWidth="1"/>
    <col min="7683" max="7936" width="9.27734375" style="41"/>
    <col min="7937" max="7937" width="78.44140625" style="41" customWidth="1"/>
    <col min="7938" max="7938" width="13.71875" style="41" customWidth="1"/>
    <col min="7939" max="8192" width="9.27734375" style="41"/>
    <col min="8193" max="8193" width="78.44140625" style="41" customWidth="1"/>
    <col min="8194" max="8194" width="13.71875" style="41" customWidth="1"/>
    <col min="8195" max="8448" width="9.27734375" style="41"/>
    <col min="8449" max="8449" width="78.44140625" style="41" customWidth="1"/>
    <col min="8450" max="8450" width="13.71875" style="41" customWidth="1"/>
    <col min="8451" max="8704" width="9.27734375" style="41"/>
    <col min="8705" max="8705" width="78.44140625" style="41" customWidth="1"/>
    <col min="8706" max="8706" width="13.71875" style="41" customWidth="1"/>
    <col min="8707" max="8960" width="9.27734375" style="41"/>
    <col min="8961" max="8961" width="78.44140625" style="41" customWidth="1"/>
    <col min="8962" max="8962" width="13.71875" style="41" customWidth="1"/>
    <col min="8963" max="9216" width="9.27734375" style="41"/>
    <col min="9217" max="9217" width="78.44140625" style="41" customWidth="1"/>
    <col min="9218" max="9218" width="13.71875" style="41" customWidth="1"/>
    <col min="9219" max="9472" width="9.27734375" style="41"/>
    <col min="9473" max="9473" width="78.44140625" style="41" customWidth="1"/>
    <col min="9474" max="9474" width="13.71875" style="41" customWidth="1"/>
    <col min="9475" max="9728" width="9.27734375" style="41"/>
    <col min="9729" max="9729" width="78.44140625" style="41" customWidth="1"/>
    <col min="9730" max="9730" width="13.71875" style="41" customWidth="1"/>
    <col min="9731" max="9984" width="9.27734375" style="41"/>
    <col min="9985" max="9985" width="78.44140625" style="41" customWidth="1"/>
    <col min="9986" max="9986" width="13.71875" style="41" customWidth="1"/>
    <col min="9987" max="10240" width="9.27734375" style="41"/>
    <col min="10241" max="10241" width="78.44140625" style="41" customWidth="1"/>
    <col min="10242" max="10242" width="13.71875" style="41" customWidth="1"/>
    <col min="10243" max="10496" width="9.27734375" style="41"/>
    <col min="10497" max="10497" width="78.44140625" style="41" customWidth="1"/>
    <col min="10498" max="10498" width="13.71875" style="41" customWidth="1"/>
    <col min="10499" max="10752" width="9.27734375" style="41"/>
    <col min="10753" max="10753" width="78.44140625" style="41" customWidth="1"/>
    <col min="10754" max="10754" width="13.71875" style="41" customWidth="1"/>
    <col min="10755" max="11008" width="9.27734375" style="41"/>
    <col min="11009" max="11009" width="78.44140625" style="41" customWidth="1"/>
    <col min="11010" max="11010" width="13.71875" style="41" customWidth="1"/>
    <col min="11011" max="11264" width="9.27734375" style="41"/>
    <col min="11265" max="11265" width="78.44140625" style="41" customWidth="1"/>
    <col min="11266" max="11266" width="13.71875" style="41" customWidth="1"/>
    <col min="11267" max="11520" width="9.27734375" style="41"/>
    <col min="11521" max="11521" width="78.44140625" style="41" customWidth="1"/>
    <col min="11522" max="11522" width="13.71875" style="41" customWidth="1"/>
    <col min="11523" max="11776" width="9.27734375" style="41"/>
    <col min="11777" max="11777" width="78.44140625" style="41" customWidth="1"/>
    <col min="11778" max="11778" width="13.71875" style="41" customWidth="1"/>
    <col min="11779" max="12032" width="9.27734375" style="41"/>
    <col min="12033" max="12033" width="78.44140625" style="41" customWidth="1"/>
    <col min="12034" max="12034" width="13.71875" style="41" customWidth="1"/>
    <col min="12035" max="12288" width="9.27734375" style="41"/>
    <col min="12289" max="12289" width="78.44140625" style="41" customWidth="1"/>
    <col min="12290" max="12290" width="13.71875" style="41" customWidth="1"/>
    <col min="12291" max="12544" width="9.27734375" style="41"/>
    <col min="12545" max="12545" width="78.44140625" style="41" customWidth="1"/>
    <col min="12546" max="12546" width="13.71875" style="41" customWidth="1"/>
    <col min="12547" max="12800" width="9.27734375" style="41"/>
    <col min="12801" max="12801" width="78.44140625" style="41" customWidth="1"/>
    <col min="12802" max="12802" width="13.71875" style="41" customWidth="1"/>
    <col min="12803" max="13056" width="9.27734375" style="41"/>
    <col min="13057" max="13057" width="78.44140625" style="41" customWidth="1"/>
    <col min="13058" max="13058" width="13.71875" style="41" customWidth="1"/>
    <col min="13059" max="13312" width="9.27734375" style="41"/>
    <col min="13313" max="13313" width="78.44140625" style="41" customWidth="1"/>
    <col min="13314" max="13314" width="13.71875" style="41" customWidth="1"/>
    <col min="13315" max="13568" width="9.27734375" style="41"/>
    <col min="13569" max="13569" width="78.44140625" style="41" customWidth="1"/>
    <col min="13570" max="13570" width="13.71875" style="41" customWidth="1"/>
    <col min="13571" max="13824" width="9.27734375" style="41"/>
    <col min="13825" max="13825" width="78.44140625" style="41" customWidth="1"/>
    <col min="13826" max="13826" width="13.71875" style="41" customWidth="1"/>
    <col min="13827" max="14080" width="9.27734375" style="41"/>
    <col min="14081" max="14081" width="78.44140625" style="41" customWidth="1"/>
    <col min="14082" max="14082" width="13.71875" style="41" customWidth="1"/>
    <col min="14083" max="14336" width="9.27734375" style="41"/>
    <col min="14337" max="14337" width="78.44140625" style="41" customWidth="1"/>
    <col min="14338" max="14338" width="13.71875" style="41" customWidth="1"/>
    <col min="14339" max="14592" width="9.27734375" style="41"/>
    <col min="14593" max="14593" width="78.44140625" style="41" customWidth="1"/>
    <col min="14594" max="14594" width="13.71875" style="41" customWidth="1"/>
    <col min="14595" max="14848" width="9.27734375" style="41"/>
    <col min="14849" max="14849" width="78.44140625" style="41" customWidth="1"/>
    <col min="14850" max="14850" width="13.71875" style="41" customWidth="1"/>
    <col min="14851" max="15104" width="9.27734375" style="41"/>
    <col min="15105" max="15105" width="78.44140625" style="41" customWidth="1"/>
    <col min="15106" max="15106" width="13.71875" style="41" customWidth="1"/>
    <col min="15107" max="15360" width="9.27734375" style="41"/>
    <col min="15361" max="15361" width="78.44140625" style="41" customWidth="1"/>
    <col min="15362" max="15362" width="13.71875" style="41" customWidth="1"/>
    <col min="15363" max="15616" width="9.27734375" style="41"/>
    <col min="15617" max="15617" width="78.44140625" style="41" customWidth="1"/>
    <col min="15618" max="15618" width="13.71875" style="41" customWidth="1"/>
    <col min="15619" max="15872" width="9.27734375" style="41"/>
    <col min="15873" max="15873" width="78.44140625" style="41" customWidth="1"/>
    <col min="15874" max="15874" width="13.71875" style="41" customWidth="1"/>
    <col min="15875" max="16128" width="9.27734375" style="41"/>
    <col min="16129" max="16129" width="78.44140625" style="41" customWidth="1"/>
    <col min="16130" max="16130" width="13.71875" style="41" customWidth="1"/>
    <col min="16131" max="16384" width="9.27734375" style="41"/>
  </cols>
  <sheetData>
    <row r="1" spans="1:2" x14ac:dyDescent="0.55000000000000004">
      <c r="A1" s="1059" t="s">
        <v>0</v>
      </c>
      <c r="B1" s="1060"/>
    </row>
    <row r="2" spans="1:2" ht="15.6" thickBot="1" x14ac:dyDescent="0.6">
      <c r="A2" s="1061" t="s">
        <v>1</v>
      </c>
      <c r="B2" s="1062"/>
    </row>
    <row r="3" spans="1:2" ht="15.6" thickBot="1" x14ac:dyDescent="0.6">
      <c r="A3" s="204"/>
      <c r="B3" s="205"/>
    </row>
    <row r="4" spans="1:2" s="44" customFormat="1" x14ac:dyDescent="0.55000000000000004">
      <c r="A4" s="1063" t="s">
        <v>599</v>
      </c>
      <c r="B4" s="1064"/>
    </row>
    <row r="5" spans="1:2" ht="15.6" thickBot="1" x14ac:dyDescent="0.6">
      <c r="A5" s="198"/>
      <c r="B5" s="199"/>
    </row>
    <row r="6" spans="1:2" x14ac:dyDescent="0.55000000000000004">
      <c r="A6" s="1065" t="s">
        <v>27</v>
      </c>
      <c r="B6" s="1064"/>
    </row>
    <row r="7" spans="1:2" x14ac:dyDescent="0.55000000000000004">
      <c r="A7" s="805" t="s">
        <v>31</v>
      </c>
      <c r="B7" s="178"/>
    </row>
    <row r="8" spans="1:2" x14ac:dyDescent="0.55000000000000004">
      <c r="A8" s="1065" t="s">
        <v>82</v>
      </c>
      <c r="B8" s="1064"/>
    </row>
    <row r="9" spans="1:2" ht="15.6" thickBot="1" x14ac:dyDescent="0.6">
      <c r="A9" s="1142"/>
      <c r="B9" s="1143"/>
    </row>
    <row r="10" spans="1:2" x14ac:dyDescent="0.55000000000000004">
      <c r="A10" s="196"/>
      <c r="B10" s="197"/>
    </row>
    <row r="11" spans="1:2" ht="15.6" thickBot="1" x14ac:dyDescent="0.6">
      <c r="A11" s="1140" t="s">
        <v>600</v>
      </c>
      <c r="B11" s="1141"/>
    </row>
    <row r="12" spans="1:2" ht="15.6" thickBot="1" x14ac:dyDescent="0.6">
      <c r="A12" s="198"/>
      <c r="B12" s="199"/>
    </row>
    <row r="13" spans="1:2" ht="15.6" thickBot="1" x14ac:dyDescent="0.6">
      <c r="A13" s="122" t="s">
        <v>207</v>
      </c>
      <c r="B13" s="206" t="s">
        <v>2</v>
      </c>
    </row>
    <row r="14" spans="1:2" ht="15.6" thickBot="1" x14ac:dyDescent="0.6">
      <c r="A14" s="207" t="s">
        <v>3</v>
      </c>
      <c r="B14" s="206">
        <v>25000</v>
      </c>
    </row>
    <row r="15" spans="1:2" ht="15.6" thickBot="1" x14ac:dyDescent="0.6">
      <c r="A15" s="207"/>
      <c r="B15" s="206"/>
    </row>
    <row r="16" spans="1:2" ht="15.6" thickBot="1" x14ac:dyDescent="0.6">
      <c r="A16" s="207" t="s">
        <v>5</v>
      </c>
      <c r="B16" s="206">
        <v>75000</v>
      </c>
    </row>
    <row r="17" spans="1:4" ht="15.6" thickBot="1" x14ac:dyDescent="0.6">
      <c r="A17" s="207" t="s">
        <v>26</v>
      </c>
      <c r="B17" s="208">
        <v>100000</v>
      </c>
    </row>
    <row r="18" spans="1:4" ht="15.6" thickBot="1" x14ac:dyDescent="0.6">
      <c r="A18" s="207" t="s">
        <v>6</v>
      </c>
      <c r="B18" s="209"/>
      <c r="D18" s="44"/>
    </row>
    <row r="19" spans="1:4" s="52" customFormat="1" thickBot="1" x14ac:dyDescent="0.55000000000000004">
      <c r="A19" s="122" t="s">
        <v>7</v>
      </c>
      <c r="B19" s="124">
        <f>SUM(B13:B17)-(B18)</f>
        <v>200000</v>
      </c>
    </row>
    <row r="20" spans="1:4" ht="15.6" thickBot="1" x14ac:dyDescent="0.6">
      <c r="A20" s="198"/>
      <c r="B20" s="210"/>
    </row>
    <row r="21" spans="1:4" ht="15.6" thickBot="1" x14ac:dyDescent="0.6">
      <c r="A21" s="122" t="s">
        <v>17</v>
      </c>
      <c r="B21" s="206"/>
    </row>
    <row r="22" spans="1:4" ht="15.6" thickBot="1" x14ac:dyDescent="0.6">
      <c r="A22" s="207" t="s">
        <v>112</v>
      </c>
      <c r="B22" s="206"/>
    </row>
    <row r="23" spans="1:4" ht="15.6" thickBot="1" x14ac:dyDescent="0.6">
      <c r="A23" s="207" t="s">
        <v>22</v>
      </c>
      <c r="B23" s="206"/>
    </row>
    <row r="24" spans="1:4" ht="15.6" thickBot="1" x14ac:dyDescent="0.6">
      <c r="A24" s="207" t="s">
        <v>20</v>
      </c>
      <c r="B24" s="206"/>
    </row>
    <row r="25" spans="1:4" ht="15.6" thickBot="1" x14ac:dyDescent="0.6">
      <c r="A25" s="207" t="s">
        <v>8</v>
      </c>
      <c r="B25" s="206"/>
    </row>
    <row r="26" spans="1:4" ht="15.6" thickBot="1" x14ac:dyDescent="0.6">
      <c r="A26" s="207" t="s">
        <v>113</v>
      </c>
      <c r="B26" s="206">
        <v>197500</v>
      </c>
    </row>
    <row r="27" spans="1:4" ht="15.6" thickBot="1" x14ac:dyDescent="0.6">
      <c r="A27" s="207" t="s">
        <v>9</v>
      </c>
      <c r="B27" s="206"/>
    </row>
    <row r="28" spans="1:4" ht="15.6" thickBot="1" x14ac:dyDescent="0.6">
      <c r="A28" s="207" t="s">
        <v>10</v>
      </c>
      <c r="B28" s="206"/>
    </row>
    <row r="29" spans="1:4" s="52" customFormat="1" thickBot="1" x14ac:dyDescent="0.55000000000000004">
      <c r="A29" s="122" t="s">
        <v>11</v>
      </c>
      <c r="B29" s="124">
        <f>SUM(B22:B28)</f>
        <v>197500</v>
      </c>
    </row>
    <row r="30" spans="1:4" ht="15.6" thickBot="1" x14ac:dyDescent="0.6">
      <c r="A30" s="198"/>
      <c r="B30" s="210"/>
    </row>
    <row r="31" spans="1:4" ht="15.6" thickBot="1" x14ac:dyDescent="0.6">
      <c r="A31" s="122" t="s">
        <v>18</v>
      </c>
      <c r="B31" s="206" t="s">
        <v>4</v>
      </c>
    </row>
    <row r="32" spans="1:4" ht="15.6" thickBot="1" x14ac:dyDescent="0.6">
      <c r="A32" s="207" t="s">
        <v>12</v>
      </c>
      <c r="B32" s="206"/>
    </row>
    <row r="33" spans="1:2" ht="15.6" thickBot="1" x14ac:dyDescent="0.6">
      <c r="A33" s="207" t="s">
        <v>13</v>
      </c>
      <c r="B33" s="206"/>
    </row>
    <row r="34" spans="1:2" ht="15.6" thickBot="1" x14ac:dyDescent="0.6">
      <c r="A34" s="207" t="s">
        <v>14</v>
      </c>
      <c r="B34" s="206"/>
    </row>
    <row r="35" spans="1:2" ht="15.6" thickBot="1" x14ac:dyDescent="0.6">
      <c r="A35" s="207" t="s">
        <v>15</v>
      </c>
      <c r="B35" s="206"/>
    </row>
    <row r="36" spans="1:2" s="52" customFormat="1" thickBot="1" x14ac:dyDescent="0.55000000000000004">
      <c r="A36" s="122" t="s">
        <v>7</v>
      </c>
      <c r="B36" s="124">
        <f>SUM(B31:B35)</f>
        <v>0</v>
      </c>
    </row>
    <row r="37" spans="1:2" ht="15.6" thickBot="1" x14ac:dyDescent="0.6">
      <c r="A37" s="198"/>
      <c r="B37" s="210"/>
    </row>
    <row r="38" spans="1:2" ht="15.6" thickBot="1" x14ac:dyDescent="0.6">
      <c r="A38" s="170" t="s">
        <v>19</v>
      </c>
      <c r="B38" s="206"/>
    </row>
    <row r="39" spans="1:2" ht="15.6" thickBot="1" x14ac:dyDescent="0.6">
      <c r="A39" s="859" t="s">
        <v>104</v>
      </c>
      <c r="B39" s="211"/>
    </row>
    <row r="40" spans="1:2" ht="15.6" thickBot="1" x14ac:dyDescent="0.6">
      <c r="A40" s="859" t="s">
        <v>111</v>
      </c>
      <c r="B40" s="212">
        <v>25000</v>
      </c>
    </row>
    <row r="41" spans="1:2" ht="15.6" thickBot="1" x14ac:dyDescent="0.6">
      <c r="A41" s="860" t="s">
        <v>119</v>
      </c>
      <c r="B41" s="211"/>
    </row>
    <row r="42" spans="1:2" ht="15.6" thickBot="1" x14ac:dyDescent="0.6">
      <c r="A42" s="860" t="s">
        <v>139</v>
      </c>
      <c r="B42" s="212">
        <v>175000</v>
      </c>
    </row>
    <row r="43" spans="1:2" ht="15.6" thickBot="1" x14ac:dyDescent="0.6">
      <c r="A43" s="860" t="s">
        <v>168</v>
      </c>
      <c r="B43" s="211"/>
    </row>
    <row r="44" spans="1:2" ht="15.6" thickBot="1" x14ac:dyDescent="0.6">
      <c r="A44" s="861" t="s">
        <v>184</v>
      </c>
      <c r="B44" s="211"/>
    </row>
    <row r="45" spans="1:2" ht="15.9" thickTop="1" thickBot="1" x14ac:dyDescent="0.6">
      <c r="A45" s="861" t="s">
        <v>233</v>
      </c>
      <c r="B45" s="203"/>
    </row>
    <row r="46" spans="1:2" ht="15.9" thickTop="1" thickBot="1" x14ac:dyDescent="0.6">
      <c r="A46" s="163" t="s">
        <v>11</v>
      </c>
      <c r="B46" s="123">
        <f>SUM(B39:B43)</f>
        <v>200000</v>
      </c>
    </row>
  </sheetData>
  <mergeCells count="7">
    <mergeCell ref="A11:B11"/>
    <mergeCell ref="A1:B1"/>
    <mergeCell ref="A2:B2"/>
    <mergeCell ref="A4:B4"/>
    <mergeCell ref="A6:B6"/>
    <mergeCell ref="A8:B8"/>
    <mergeCell ref="A9:B9"/>
  </mergeCells>
  <pageMargins left="0.7" right="0.7" top="0.75" bottom="0.75" header="0.3" footer="0.3"/>
  <pageSetup scale="93"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Normal="100" workbookViewId="0">
      <selection sqref="A1:B46"/>
    </sheetView>
  </sheetViews>
  <sheetFormatPr defaultColWidth="9.27734375" defaultRowHeight="15.3" x14ac:dyDescent="0.55000000000000004"/>
  <cols>
    <col min="1" max="1" width="78.44140625" style="41" customWidth="1"/>
    <col min="2" max="2" width="13.71875" style="64" customWidth="1"/>
    <col min="3" max="256" width="9.27734375" style="41"/>
    <col min="257" max="257" width="78.44140625" style="41" customWidth="1"/>
    <col min="258" max="258" width="13.71875" style="41" customWidth="1"/>
    <col min="259" max="512" width="9.27734375" style="41"/>
    <col min="513" max="513" width="78.44140625" style="41" customWidth="1"/>
    <col min="514" max="514" width="13.71875" style="41" customWidth="1"/>
    <col min="515" max="768" width="9.27734375" style="41"/>
    <col min="769" max="769" width="78.44140625" style="41" customWidth="1"/>
    <col min="770" max="770" width="13.71875" style="41" customWidth="1"/>
    <col min="771" max="1024" width="9.27734375" style="41"/>
    <col min="1025" max="1025" width="78.44140625" style="41" customWidth="1"/>
    <col min="1026" max="1026" width="13.71875" style="41" customWidth="1"/>
    <col min="1027" max="1280" width="9.27734375" style="41"/>
    <col min="1281" max="1281" width="78.44140625" style="41" customWidth="1"/>
    <col min="1282" max="1282" width="13.71875" style="41" customWidth="1"/>
    <col min="1283" max="1536" width="9.27734375" style="41"/>
    <col min="1537" max="1537" width="78.44140625" style="41" customWidth="1"/>
    <col min="1538" max="1538" width="13.71875" style="41" customWidth="1"/>
    <col min="1539" max="1792" width="9.27734375" style="41"/>
    <col min="1793" max="1793" width="78.44140625" style="41" customWidth="1"/>
    <col min="1794" max="1794" width="13.71875" style="41" customWidth="1"/>
    <col min="1795" max="2048" width="9.27734375" style="41"/>
    <col min="2049" max="2049" width="78.44140625" style="41" customWidth="1"/>
    <col min="2050" max="2050" width="13.71875" style="41" customWidth="1"/>
    <col min="2051" max="2304" width="9.27734375" style="41"/>
    <col min="2305" max="2305" width="78.44140625" style="41" customWidth="1"/>
    <col min="2306" max="2306" width="13.71875" style="41" customWidth="1"/>
    <col min="2307" max="2560" width="9.27734375" style="41"/>
    <col min="2561" max="2561" width="78.44140625" style="41" customWidth="1"/>
    <col min="2562" max="2562" width="13.71875" style="41" customWidth="1"/>
    <col min="2563" max="2816" width="9.27734375" style="41"/>
    <col min="2817" max="2817" width="78.44140625" style="41" customWidth="1"/>
    <col min="2818" max="2818" width="13.71875" style="41" customWidth="1"/>
    <col min="2819" max="3072" width="9.27734375" style="41"/>
    <col min="3073" max="3073" width="78.44140625" style="41" customWidth="1"/>
    <col min="3074" max="3074" width="13.71875" style="41" customWidth="1"/>
    <col min="3075" max="3328" width="9.27734375" style="41"/>
    <col min="3329" max="3329" width="78.44140625" style="41" customWidth="1"/>
    <col min="3330" max="3330" width="13.71875" style="41" customWidth="1"/>
    <col min="3331" max="3584" width="9.27734375" style="41"/>
    <col min="3585" max="3585" width="78.44140625" style="41" customWidth="1"/>
    <col min="3586" max="3586" width="13.71875" style="41" customWidth="1"/>
    <col min="3587" max="3840" width="9.27734375" style="41"/>
    <col min="3841" max="3841" width="78.44140625" style="41" customWidth="1"/>
    <col min="3842" max="3842" width="13.71875" style="41" customWidth="1"/>
    <col min="3843" max="4096" width="9.27734375" style="41"/>
    <col min="4097" max="4097" width="78.44140625" style="41" customWidth="1"/>
    <col min="4098" max="4098" width="13.71875" style="41" customWidth="1"/>
    <col min="4099" max="4352" width="9.27734375" style="41"/>
    <col min="4353" max="4353" width="78.44140625" style="41" customWidth="1"/>
    <col min="4354" max="4354" width="13.71875" style="41" customWidth="1"/>
    <col min="4355" max="4608" width="9.27734375" style="41"/>
    <col min="4609" max="4609" width="78.44140625" style="41" customWidth="1"/>
    <col min="4610" max="4610" width="13.71875" style="41" customWidth="1"/>
    <col min="4611" max="4864" width="9.27734375" style="41"/>
    <col min="4865" max="4865" width="78.44140625" style="41" customWidth="1"/>
    <col min="4866" max="4866" width="13.71875" style="41" customWidth="1"/>
    <col min="4867" max="5120" width="9.27734375" style="41"/>
    <col min="5121" max="5121" width="78.44140625" style="41" customWidth="1"/>
    <col min="5122" max="5122" width="13.71875" style="41" customWidth="1"/>
    <col min="5123" max="5376" width="9.27734375" style="41"/>
    <col min="5377" max="5377" width="78.44140625" style="41" customWidth="1"/>
    <col min="5378" max="5378" width="13.71875" style="41" customWidth="1"/>
    <col min="5379" max="5632" width="9.27734375" style="41"/>
    <col min="5633" max="5633" width="78.44140625" style="41" customWidth="1"/>
    <col min="5634" max="5634" width="13.71875" style="41" customWidth="1"/>
    <col min="5635" max="5888" width="9.27734375" style="41"/>
    <col min="5889" max="5889" width="78.44140625" style="41" customWidth="1"/>
    <col min="5890" max="5890" width="13.71875" style="41" customWidth="1"/>
    <col min="5891" max="6144" width="9.27734375" style="41"/>
    <col min="6145" max="6145" width="78.44140625" style="41" customWidth="1"/>
    <col min="6146" max="6146" width="13.71875" style="41" customWidth="1"/>
    <col min="6147" max="6400" width="9.27734375" style="41"/>
    <col min="6401" max="6401" width="78.44140625" style="41" customWidth="1"/>
    <col min="6402" max="6402" width="13.71875" style="41" customWidth="1"/>
    <col min="6403" max="6656" width="9.27734375" style="41"/>
    <col min="6657" max="6657" width="78.44140625" style="41" customWidth="1"/>
    <col min="6658" max="6658" width="13.71875" style="41" customWidth="1"/>
    <col min="6659" max="6912" width="9.27734375" style="41"/>
    <col min="6913" max="6913" width="78.44140625" style="41" customWidth="1"/>
    <col min="6914" max="6914" width="13.71875" style="41" customWidth="1"/>
    <col min="6915" max="7168" width="9.27734375" style="41"/>
    <col min="7169" max="7169" width="78.44140625" style="41" customWidth="1"/>
    <col min="7170" max="7170" width="13.71875" style="41" customWidth="1"/>
    <col min="7171" max="7424" width="9.27734375" style="41"/>
    <col min="7425" max="7425" width="78.44140625" style="41" customWidth="1"/>
    <col min="7426" max="7426" width="13.71875" style="41" customWidth="1"/>
    <col min="7427" max="7680" width="9.27734375" style="41"/>
    <col min="7681" max="7681" width="78.44140625" style="41" customWidth="1"/>
    <col min="7682" max="7682" width="13.71875" style="41" customWidth="1"/>
    <col min="7683" max="7936" width="9.27734375" style="41"/>
    <col min="7937" max="7937" width="78.44140625" style="41" customWidth="1"/>
    <col min="7938" max="7938" width="13.71875" style="41" customWidth="1"/>
    <col min="7939" max="8192" width="9.27734375" style="41"/>
    <col min="8193" max="8193" width="78.44140625" style="41" customWidth="1"/>
    <col min="8194" max="8194" width="13.71875" style="41" customWidth="1"/>
    <col min="8195" max="8448" width="9.27734375" style="41"/>
    <col min="8449" max="8449" width="78.44140625" style="41" customWidth="1"/>
    <col min="8450" max="8450" width="13.71875" style="41" customWidth="1"/>
    <col min="8451" max="8704" width="9.27734375" style="41"/>
    <col min="8705" max="8705" width="78.44140625" style="41" customWidth="1"/>
    <col min="8706" max="8706" width="13.71875" style="41" customWidth="1"/>
    <col min="8707" max="8960" width="9.27734375" style="41"/>
    <col min="8961" max="8961" width="78.44140625" style="41" customWidth="1"/>
    <col min="8962" max="8962" width="13.71875" style="41" customWidth="1"/>
    <col min="8963" max="9216" width="9.27734375" style="41"/>
    <col min="9217" max="9217" width="78.44140625" style="41" customWidth="1"/>
    <col min="9218" max="9218" width="13.71875" style="41" customWidth="1"/>
    <col min="9219" max="9472" width="9.27734375" style="41"/>
    <col min="9473" max="9473" width="78.44140625" style="41" customWidth="1"/>
    <col min="9474" max="9474" width="13.71875" style="41" customWidth="1"/>
    <col min="9475" max="9728" width="9.27734375" style="41"/>
    <col min="9729" max="9729" width="78.44140625" style="41" customWidth="1"/>
    <col min="9730" max="9730" width="13.71875" style="41" customWidth="1"/>
    <col min="9731" max="9984" width="9.27734375" style="41"/>
    <col min="9985" max="9985" width="78.44140625" style="41" customWidth="1"/>
    <col min="9986" max="9986" width="13.71875" style="41" customWidth="1"/>
    <col min="9987" max="10240" width="9.27734375" style="41"/>
    <col min="10241" max="10241" width="78.44140625" style="41" customWidth="1"/>
    <col min="10242" max="10242" width="13.71875" style="41" customWidth="1"/>
    <col min="10243" max="10496" width="9.27734375" style="41"/>
    <col min="10497" max="10497" width="78.44140625" style="41" customWidth="1"/>
    <col min="10498" max="10498" width="13.71875" style="41" customWidth="1"/>
    <col min="10499" max="10752" width="9.27734375" style="41"/>
    <col min="10753" max="10753" width="78.44140625" style="41" customWidth="1"/>
    <col min="10754" max="10754" width="13.71875" style="41" customWidth="1"/>
    <col min="10755" max="11008" width="9.27734375" style="41"/>
    <col min="11009" max="11009" width="78.44140625" style="41" customWidth="1"/>
    <col min="11010" max="11010" width="13.71875" style="41" customWidth="1"/>
    <col min="11011" max="11264" width="9.27734375" style="41"/>
    <col min="11265" max="11265" width="78.44140625" style="41" customWidth="1"/>
    <col min="11266" max="11266" width="13.71875" style="41" customWidth="1"/>
    <col min="11267" max="11520" width="9.27734375" style="41"/>
    <col min="11521" max="11521" width="78.44140625" style="41" customWidth="1"/>
    <col min="11522" max="11522" width="13.71875" style="41" customWidth="1"/>
    <col min="11523" max="11776" width="9.27734375" style="41"/>
    <col min="11777" max="11777" width="78.44140625" style="41" customWidth="1"/>
    <col min="11778" max="11778" width="13.71875" style="41" customWidth="1"/>
    <col min="11779" max="12032" width="9.27734375" style="41"/>
    <col min="12033" max="12033" width="78.44140625" style="41" customWidth="1"/>
    <col min="12034" max="12034" width="13.71875" style="41" customWidth="1"/>
    <col min="12035" max="12288" width="9.27734375" style="41"/>
    <col min="12289" max="12289" width="78.44140625" style="41" customWidth="1"/>
    <col min="12290" max="12290" width="13.71875" style="41" customWidth="1"/>
    <col min="12291" max="12544" width="9.27734375" style="41"/>
    <col min="12545" max="12545" width="78.44140625" style="41" customWidth="1"/>
    <col min="12546" max="12546" width="13.71875" style="41" customWidth="1"/>
    <col min="12547" max="12800" width="9.27734375" style="41"/>
    <col min="12801" max="12801" width="78.44140625" style="41" customWidth="1"/>
    <col min="12802" max="12802" width="13.71875" style="41" customWidth="1"/>
    <col min="12803" max="13056" width="9.27734375" style="41"/>
    <col min="13057" max="13057" width="78.44140625" style="41" customWidth="1"/>
    <col min="13058" max="13058" width="13.71875" style="41" customWidth="1"/>
    <col min="13059" max="13312" width="9.27734375" style="41"/>
    <col min="13313" max="13313" width="78.44140625" style="41" customWidth="1"/>
    <col min="13314" max="13314" width="13.71875" style="41" customWidth="1"/>
    <col min="13315" max="13568" width="9.27734375" style="41"/>
    <col min="13569" max="13569" width="78.44140625" style="41" customWidth="1"/>
    <col min="13570" max="13570" width="13.71875" style="41" customWidth="1"/>
    <col min="13571" max="13824" width="9.27734375" style="41"/>
    <col min="13825" max="13825" width="78.44140625" style="41" customWidth="1"/>
    <col min="13826" max="13826" width="13.71875" style="41" customWidth="1"/>
    <col min="13827" max="14080" width="9.27734375" style="41"/>
    <col min="14081" max="14081" width="78.44140625" style="41" customWidth="1"/>
    <col min="14082" max="14082" width="13.71875" style="41" customWidth="1"/>
    <col min="14083" max="14336" width="9.27734375" style="41"/>
    <col min="14337" max="14337" width="78.44140625" style="41" customWidth="1"/>
    <col min="14338" max="14338" width="13.71875" style="41" customWidth="1"/>
    <col min="14339" max="14592" width="9.27734375" style="41"/>
    <col min="14593" max="14593" width="78.44140625" style="41" customWidth="1"/>
    <col min="14594" max="14594" width="13.71875" style="41" customWidth="1"/>
    <col min="14595" max="14848" width="9.27734375" style="41"/>
    <col min="14849" max="14849" width="78.44140625" style="41" customWidth="1"/>
    <col min="14850" max="14850" width="13.71875" style="41" customWidth="1"/>
    <col min="14851" max="15104" width="9.27734375" style="41"/>
    <col min="15105" max="15105" width="78.44140625" style="41" customWidth="1"/>
    <col min="15106" max="15106" width="13.71875" style="41" customWidth="1"/>
    <col min="15107" max="15360" width="9.27734375" style="41"/>
    <col min="15361" max="15361" width="78.44140625" style="41" customWidth="1"/>
    <col min="15362" max="15362" width="13.71875" style="41" customWidth="1"/>
    <col min="15363" max="15616" width="9.27734375" style="41"/>
    <col min="15617" max="15617" width="78.44140625" style="41" customWidth="1"/>
    <col min="15618" max="15618" width="13.71875" style="41" customWidth="1"/>
    <col min="15619" max="15872" width="9.27734375" style="41"/>
    <col min="15873" max="15873" width="78.44140625" style="41" customWidth="1"/>
    <col min="15874" max="15874" width="13.71875" style="41" customWidth="1"/>
    <col min="15875" max="16128" width="9.27734375" style="41"/>
    <col min="16129" max="16129" width="78.44140625" style="41" customWidth="1"/>
    <col min="16130" max="16130" width="13.71875" style="41" customWidth="1"/>
    <col min="16131" max="16384" width="9.27734375" style="41"/>
  </cols>
  <sheetData>
    <row r="1" spans="1:2" x14ac:dyDescent="0.55000000000000004">
      <c r="A1" s="1059" t="s">
        <v>0</v>
      </c>
      <c r="B1" s="1060"/>
    </row>
    <row r="2" spans="1:2" ht="15.6" thickBot="1" x14ac:dyDescent="0.6">
      <c r="A2" s="1144" t="s">
        <v>1</v>
      </c>
      <c r="B2" s="1145"/>
    </row>
    <row r="3" spans="1:2" ht="12.75" customHeight="1" thickBot="1" x14ac:dyDescent="0.6">
      <c r="A3" s="216"/>
      <c r="B3" s="217"/>
    </row>
    <row r="4" spans="1:2" s="44" customFormat="1" ht="17.25" customHeight="1" thickBot="1" x14ac:dyDescent="0.6">
      <c r="A4" s="1146" t="s">
        <v>220</v>
      </c>
      <c r="B4" s="1143"/>
    </row>
    <row r="5" spans="1:2" ht="12.75" customHeight="1" thickBot="1" x14ac:dyDescent="0.6">
      <c r="A5" s="198"/>
      <c r="B5" s="199"/>
    </row>
    <row r="6" spans="1:2" x14ac:dyDescent="0.55000000000000004">
      <c r="A6" s="1065" t="s">
        <v>27</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thickBot="1" x14ac:dyDescent="0.6">
      <c r="A10" s="233"/>
      <c r="B10" s="234"/>
    </row>
    <row r="11" spans="1:2" ht="64.5" customHeight="1" thickBot="1" x14ac:dyDescent="0.6">
      <c r="A11" s="1140" t="s">
        <v>210</v>
      </c>
      <c r="B11" s="1141"/>
    </row>
    <row r="12" spans="1:2" ht="12.75" customHeight="1" thickBot="1" x14ac:dyDescent="0.6">
      <c r="A12" s="198"/>
      <c r="B12" s="199"/>
    </row>
    <row r="13" spans="1:2" ht="15.6" thickBot="1" x14ac:dyDescent="0.6">
      <c r="A13" s="122" t="s">
        <v>207</v>
      </c>
      <c r="B13" s="206" t="s">
        <v>2</v>
      </c>
    </row>
    <row r="14" spans="1:2" ht="15.6" thickBot="1" x14ac:dyDescent="0.6">
      <c r="A14" s="207" t="s">
        <v>3</v>
      </c>
      <c r="B14" s="215" t="s">
        <v>203</v>
      </c>
    </row>
    <row r="15" spans="1:2" ht="15.6" thickBot="1" x14ac:dyDescent="0.6">
      <c r="A15" s="207"/>
      <c r="B15" s="206"/>
    </row>
    <row r="16" spans="1:2" ht="15.6" thickBot="1" x14ac:dyDescent="0.6">
      <c r="A16" s="207" t="s">
        <v>5</v>
      </c>
      <c r="B16" s="215">
        <v>100000</v>
      </c>
    </row>
    <row r="17" spans="1:4" ht="15.6" thickBot="1" x14ac:dyDescent="0.6">
      <c r="A17" s="207" t="s">
        <v>26</v>
      </c>
      <c r="B17" s="208">
        <v>75000</v>
      </c>
    </row>
    <row r="18" spans="1:4" ht="15.6" thickBot="1" x14ac:dyDescent="0.6">
      <c r="A18" s="207" t="s">
        <v>6</v>
      </c>
      <c r="B18" s="209"/>
      <c r="D18" s="44"/>
    </row>
    <row r="19" spans="1:4" s="52" customFormat="1" thickBot="1" x14ac:dyDescent="0.55000000000000004">
      <c r="A19" s="122" t="s">
        <v>7</v>
      </c>
      <c r="B19" s="124">
        <f>SUM(B13:B17)-(B18)</f>
        <v>175000</v>
      </c>
    </row>
    <row r="20" spans="1:4" ht="12.75" customHeight="1" x14ac:dyDescent="0.55000000000000004">
      <c r="A20" s="191"/>
      <c r="B20" s="192"/>
    </row>
    <row r="21" spans="1:4" ht="15.6" thickBot="1" x14ac:dyDescent="0.6">
      <c r="A21" s="122" t="s">
        <v>17</v>
      </c>
      <c r="B21" s="206"/>
    </row>
    <row r="22" spans="1:4" ht="15.6" thickBot="1" x14ac:dyDescent="0.6">
      <c r="A22" s="207" t="s">
        <v>112</v>
      </c>
      <c r="B22" s="206"/>
    </row>
    <row r="23" spans="1:4" ht="16.5" customHeight="1" thickBot="1" x14ac:dyDescent="0.6">
      <c r="A23" s="207" t="s">
        <v>22</v>
      </c>
      <c r="B23" s="206"/>
    </row>
    <row r="24" spans="1:4" ht="15.6" thickBot="1" x14ac:dyDescent="0.6">
      <c r="A24" s="207" t="s">
        <v>20</v>
      </c>
      <c r="B24" s="206"/>
    </row>
    <row r="25" spans="1:4" ht="15.6" thickBot="1" x14ac:dyDescent="0.6">
      <c r="A25" s="207" t="s">
        <v>8</v>
      </c>
      <c r="B25" s="206"/>
    </row>
    <row r="26" spans="1:4" ht="15.6" thickBot="1" x14ac:dyDescent="0.6">
      <c r="A26" s="207" t="s">
        <v>113</v>
      </c>
      <c r="B26" s="206">
        <v>175000</v>
      </c>
    </row>
    <row r="27" spans="1:4" ht="15.6" thickBot="1" x14ac:dyDescent="0.6">
      <c r="A27" s="207" t="s">
        <v>9</v>
      </c>
      <c r="B27" s="206"/>
    </row>
    <row r="28" spans="1:4" ht="15.6" thickBot="1" x14ac:dyDescent="0.6">
      <c r="A28" s="200" t="s">
        <v>10</v>
      </c>
      <c r="B28" s="146"/>
    </row>
    <row r="29" spans="1:4" s="52" customFormat="1" ht="15.6" thickTop="1" thickBot="1" x14ac:dyDescent="0.55000000000000004">
      <c r="A29" s="202" t="s">
        <v>11</v>
      </c>
      <c r="B29" s="123">
        <f>SUM(B22:B28)</f>
        <v>175000</v>
      </c>
    </row>
    <row r="30" spans="1:4" ht="12.75" customHeight="1" x14ac:dyDescent="0.55000000000000004">
      <c r="A30" s="191"/>
      <c r="B30" s="192"/>
    </row>
    <row r="31" spans="1:4" ht="15.6" thickBot="1" x14ac:dyDescent="0.6">
      <c r="A31" s="122" t="s">
        <v>18</v>
      </c>
      <c r="B31" s="206" t="s">
        <v>4</v>
      </c>
    </row>
    <row r="32" spans="1:4" ht="15.6" thickBot="1" x14ac:dyDescent="0.6">
      <c r="A32" s="207" t="s">
        <v>12</v>
      </c>
      <c r="B32" s="206"/>
    </row>
    <row r="33" spans="1:2" ht="15.6" thickBot="1" x14ac:dyDescent="0.6">
      <c r="A33" s="207" t="s">
        <v>13</v>
      </c>
      <c r="B33" s="206"/>
    </row>
    <row r="34" spans="1:2" ht="15.6" thickBot="1" x14ac:dyDescent="0.6">
      <c r="A34" s="207" t="s">
        <v>14</v>
      </c>
      <c r="B34" s="206"/>
    </row>
    <row r="35" spans="1:2" ht="15.6" thickBot="1" x14ac:dyDescent="0.6">
      <c r="A35" s="200" t="s">
        <v>15</v>
      </c>
      <c r="B35" s="146"/>
    </row>
    <row r="36" spans="1:2" s="52" customFormat="1" ht="15.6" thickTop="1" thickBot="1" x14ac:dyDescent="0.55000000000000004">
      <c r="A36" s="202" t="s">
        <v>7</v>
      </c>
      <c r="B36" s="123">
        <f>SUM(B31:B35)</f>
        <v>0</v>
      </c>
    </row>
    <row r="37" spans="1:2" ht="12.75" customHeight="1" thickBot="1" x14ac:dyDescent="0.6">
      <c r="A37" s="198"/>
      <c r="B37" s="210"/>
    </row>
    <row r="38" spans="1:2" ht="15" customHeight="1" thickBot="1" x14ac:dyDescent="0.6">
      <c r="A38" s="170" t="s">
        <v>19</v>
      </c>
      <c r="B38" s="206"/>
    </row>
    <row r="39" spans="1:2" ht="15.6" thickBot="1" x14ac:dyDescent="0.6">
      <c r="A39" s="859" t="s">
        <v>104</v>
      </c>
      <c r="B39" s="211"/>
    </row>
    <row r="40" spans="1:2" ht="15.6" thickBot="1" x14ac:dyDescent="0.6">
      <c r="A40" s="859" t="s">
        <v>111</v>
      </c>
      <c r="B40" s="212" t="s">
        <v>203</v>
      </c>
    </row>
    <row r="41" spans="1:2" ht="15.6" thickBot="1" x14ac:dyDescent="0.6">
      <c r="A41" s="860" t="s">
        <v>119</v>
      </c>
      <c r="B41" s="212" t="s">
        <v>203</v>
      </c>
    </row>
    <row r="42" spans="1:2" ht="15.6" thickBot="1" x14ac:dyDescent="0.6">
      <c r="A42" s="860" t="s">
        <v>139</v>
      </c>
      <c r="B42" s="212" t="s">
        <v>203</v>
      </c>
    </row>
    <row r="43" spans="1:2" ht="15.6" thickBot="1" x14ac:dyDescent="0.6">
      <c r="A43" s="860" t="s">
        <v>168</v>
      </c>
      <c r="B43" s="211">
        <v>175000</v>
      </c>
    </row>
    <row r="44" spans="1:2" ht="15.6" thickBot="1" x14ac:dyDescent="0.6">
      <c r="A44" s="861" t="s">
        <v>184</v>
      </c>
      <c r="B44" s="211"/>
    </row>
    <row r="45" spans="1:2" ht="15.9" thickTop="1" thickBot="1" x14ac:dyDescent="0.6">
      <c r="A45" s="861" t="s">
        <v>233</v>
      </c>
      <c r="B45" s="203"/>
    </row>
    <row r="46" spans="1:2" ht="15.9" thickTop="1" thickBot="1" x14ac:dyDescent="0.6">
      <c r="A46" s="163" t="s">
        <v>11</v>
      </c>
      <c r="B46" s="123">
        <f>SUM(B39:B45)</f>
        <v>175000</v>
      </c>
    </row>
  </sheetData>
  <mergeCells count="7">
    <mergeCell ref="A11:B11"/>
    <mergeCell ref="A1:B1"/>
    <mergeCell ref="A2:B2"/>
    <mergeCell ref="A4:B4"/>
    <mergeCell ref="A6:B6"/>
    <mergeCell ref="A8:B8"/>
    <mergeCell ref="A9:B9"/>
  </mergeCells>
  <printOptions horizontalCentered="1" verticalCentered="1"/>
  <pageMargins left="0.7" right="0.7" top="0.25" bottom="0.25" header="0.3" footer="0.3"/>
  <pageSetup scale="9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workbookViewId="0">
      <selection sqref="A1:B45"/>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10" ht="15.6" thickBot="1" x14ac:dyDescent="0.6">
      <c r="A1" s="1059" t="s">
        <v>1</v>
      </c>
      <c r="B1" s="1060"/>
    </row>
    <row r="2" spans="1:10" ht="15.6" thickBot="1" x14ac:dyDescent="0.6">
      <c r="A2" s="204"/>
      <c r="B2" s="205"/>
    </row>
    <row r="3" spans="1:10" x14ac:dyDescent="0.55000000000000004">
      <c r="A3" s="1063" t="s">
        <v>696</v>
      </c>
      <c r="B3" s="1064"/>
    </row>
    <row r="4" spans="1:10" s="44" customFormat="1" ht="15.6" thickBot="1" x14ac:dyDescent="0.6">
      <c r="A4" s="198"/>
      <c r="B4" s="199"/>
      <c r="E4" s="790"/>
    </row>
    <row r="5" spans="1:10" x14ac:dyDescent="0.55000000000000004">
      <c r="A5" s="1065" t="s">
        <v>27</v>
      </c>
      <c r="B5" s="1064"/>
    </row>
    <row r="6" spans="1:10" x14ac:dyDescent="0.55000000000000004">
      <c r="A6" s="805" t="s">
        <v>31</v>
      </c>
      <c r="B6" s="178"/>
    </row>
    <row r="7" spans="1:10" x14ac:dyDescent="0.55000000000000004">
      <c r="A7" s="1065" t="s">
        <v>82</v>
      </c>
      <c r="B7" s="1064"/>
    </row>
    <row r="8" spans="1:10" ht="15.6" thickBot="1" x14ac:dyDescent="0.6">
      <c r="A8" s="1142"/>
      <c r="B8" s="1143"/>
    </row>
    <row r="9" spans="1:10" x14ac:dyDescent="0.55000000000000004">
      <c r="A9" s="196"/>
      <c r="B9" s="197"/>
    </row>
    <row r="10" spans="1:10" ht="15.6" thickBot="1" x14ac:dyDescent="0.6">
      <c r="A10" s="1140" t="s">
        <v>600</v>
      </c>
      <c r="B10" s="1141"/>
    </row>
    <row r="11" spans="1:10" ht="15.3" customHeight="1" thickBot="1" x14ac:dyDescent="0.6">
      <c r="A11" s="198"/>
      <c r="B11" s="199"/>
    </row>
    <row r="12" spans="1:10" ht="15.6" thickBot="1" x14ac:dyDescent="0.6">
      <c r="A12" s="122" t="s">
        <v>207</v>
      </c>
      <c r="B12" s="206" t="s">
        <v>2</v>
      </c>
    </row>
    <row r="13" spans="1:10" ht="15.6" thickBot="1" x14ac:dyDescent="0.6">
      <c r="A13" s="207" t="s">
        <v>3</v>
      </c>
      <c r="B13" s="206">
        <v>22500</v>
      </c>
    </row>
    <row r="14" spans="1:10" ht="15.6" thickBot="1" x14ac:dyDescent="0.6">
      <c r="A14" s="207"/>
      <c r="B14" s="206"/>
    </row>
    <row r="15" spans="1:10" ht="15.6" thickBot="1" x14ac:dyDescent="0.6">
      <c r="A15" s="207" t="s">
        <v>5</v>
      </c>
      <c r="B15" s="206">
        <v>105000</v>
      </c>
      <c r="J15" s="63"/>
    </row>
    <row r="16" spans="1:10" ht="15.6" thickBot="1" x14ac:dyDescent="0.6">
      <c r="A16" s="207" t="s">
        <v>26</v>
      </c>
      <c r="B16" s="208">
        <v>100000</v>
      </c>
    </row>
    <row r="17" spans="1:4" ht="15.6" thickBot="1" x14ac:dyDescent="0.6">
      <c r="A17" s="207" t="s">
        <v>6</v>
      </c>
      <c r="B17" s="209"/>
    </row>
    <row r="18" spans="1:4" ht="15.6" thickBot="1" x14ac:dyDescent="0.6">
      <c r="A18" s="122" t="s">
        <v>7</v>
      </c>
      <c r="B18" s="124">
        <f>SUM(B12:B16)-(B17)</f>
        <v>227500</v>
      </c>
      <c r="D18" s="44"/>
    </row>
    <row r="19" spans="1:4" s="52" customFormat="1" ht="15.6" thickBot="1" x14ac:dyDescent="0.6">
      <c r="A19" s="198"/>
      <c r="B19" s="210"/>
    </row>
    <row r="20" spans="1:4" ht="15.6" thickBot="1" x14ac:dyDescent="0.6">
      <c r="A20" s="122" t="s">
        <v>17</v>
      </c>
      <c r="B20" s="206"/>
    </row>
    <row r="21" spans="1:4" ht="15.6" thickBot="1" x14ac:dyDescent="0.6">
      <c r="A21" s="207" t="s">
        <v>112</v>
      </c>
      <c r="B21" s="206"/>
    </row>
    <row r="22" spans="1:4" ht="15.6" thickBot="1" x14ac:dyDescent="0.6">
      <c r="A22" s="207" t="s">
        <v>22</v>
      </c>
      <c r="B22" s="206"/>
    </row>
    <row r="23" spans="1:4" ht="15.6" thickBot="1" x14ac:dyDescent="0.6">
      <c r="A23" s="207" t="s">
        <v>20</v>
      </c>
      <c r="B23" s="206"/>
    </row>
    <row r="24" spans="1:4" ht="15.6" thickBot="1" x14ac:dyDescent="0.6">
      <c r="A24" s="207" t="s">
        <v>8</v>
      </c>
      <c r="B24" s="206"/>
    </row>
    <row r="25" spans="1:4" ht="15.6" thickBot="1" x14ac:dyDescent="0.6">
      <c r="A25" s="207" t="s">
        <v>113</v>
      </c>
      <c r="B25" s="206">
        <v>227500</v>
      </c>
    </row>
    <row r="26" spans="1:4" ht="15.6" thickBot="1" x14ac:dyDescent="0.6">
      <c r="A26" s="207" t="s">
        <v>9</v>
      </c>
      <c r="B26" s="206"/>
    </row>
    <row r="27" spans="1:4" ht="15.6" thickBot="1" x14ac:dyDescent="0.6">
      <c r="A27" s="207" t="s">
        <v>10</v>
      </c>
      <c r="B27" s="206"/>
    </row>
    <row r="28" spans="1:4" ht="15.6" thickBot="1" x14ac:dyDescent="0.6">
      <c r="A28" s="122" t="s">
        <v>11</v>
      </c>
      <c r="B28" s="124">
        <f>SUM(B21:B27)</f>
        <v>227500</v>
      </c>
    </row>
    <row r="29" spans="1:4" s="52" customFormat="1" ht="15.6" thickBot="1" x14ac:dyDescent="0.6">
      <c r="A29" s="198"/>
      <c r="B29" s="210"/>
    </row>
    <row r="30" spans="1:4" ht="15.6" thickBot="1" x14ac:dyDescent="0.6">
      <c r="A30" s="122" t="s">
        <v>18</v>
      </c>
      <c r="B30" s="206" t="s">
        <v>4</v>
      </c>
    </row>
    <row r="31" spans="1:4" ht="15.6" thickBot="1" x14ac:dyDescent="0.6">
      <c r="A31" s="207" t="s">
        <v>12</v>
      </c>
      <c r="B31" s="206"/>
    </row>
    <row r="32" spans="1:4" ht="15.6" thickBot="1" x14ac:dyDescent="0.6">
      <c r="A32" s="207" t="s">
        <v>13</v>
      </c>
      <c r="B32" s="206"/>
    </row>
    <row r="33" spans="1:2" ht="15.6" thickBot="1" x14ac:dyDescent="0.6">
      <c r="A33" s="207" t="s">
        <v>14</v>
      </c>
      <c r="B33" s="206"/>
    </row>
    <row r="34" spans="1:2" ht="15.6" thickBot="1" x14ac:dyDescent="0.6">
      <c r="A34" s="207" t="s">
        <v>15</v>
      </c>
      <c r="B34" s="206"/>
    </row>
    <row r="35" spans="1:2" ht="15.6" thickBot="1" x14ac:dyDescent="0.6">
      <c r="A35" s="122" t="s">
        <v>7</v>
      </c>
      <c r="B35" s="124">
        <f>SUM(B30:B34)</f>
        <v>0</v>
      </c>
    </row>
    <row r="36" spans="1:2" s="52" customFormat="1" ht="15.6" thickBot="1" x14ac:dyDescent="0.6">
      <c r="A36" s="198"/>
      <c r="B36" s="210"/>
    </row>
    <row r="37" spans="1:2" ht="15.6" thickBot="1" x14ac:dyDescent="0.6">
      <c r="A37" s="170" t="s">
        <v>19</v>
      </c>
      <c r="B37" s="206"/>
    </row>
    <row r="38" spans="1:2" ht="15.6" thickBot="1" x14ac:dyDescent="0.6">
      <c r="A38" s="859" t="s">
        <v>104</v>
      </c>
      <c r="B38" s="211"/>
    </row>
    <row r="39" spans="1:2" ht="15.6" thickBot="1" x14ac:dyDescent="0.6">
      <c r="A39" s="859" t="s">
        <v>111</v>
      </c>
      <c r="B39" s="212">
        <v>0</v>
      </c>
    </row>
    <row r="40" spans="1:2" ht="15.6" thickBot="1" x14ac:dyDescent="0.6">
      <c r="A40" s="860" t="s">
        <v>119</v>
      </c>
      <c r="B40" s="211"/>
    </row>
    <row r="41" spans="1:2" ht="15.6" thickBot="1" x14ac:dyDescent="0.6">
      <c r="A41" s="860" t="s">
        <v>139</v>
      </c>
      <c r="B41" s="212">
        <v>22500</v>
      </c>
    </row>
    <row r="42" spans="1:2" ht="15.6" thickBot="1" x14ac:dyDescent="0.6">
      <c r="A42" s="860" t="s">
        <v>168</v>
      </c>
      <c r="B42" s="211">
        <v>205000</v>
      </c>
    </row>
    <row r="43" spans="1:2" ht="15.6" thickBot="1" x14ac:dyDescent="0.6">
      <c r="A43" s="861" t="s">
        <v>184</v>
      </c>
      <c r="B43" s="211"/>
    </row>
    <row r="44" spans="1:2" ht="15.9" thickTop="1" thickBot="1" x14ac:dyDescent="0.6">
      <c r="A44" s="861" t="s">
        <v>233</v>
      </c>
      <c r="B44" s="203"/>
    </row>
    <row r="45" spans="1:2" ht="15.9" thickTop="1" thickBot="1" x14ac:dyDescent="0.6">
      <c r="A45" s="163" t="s">
        <v>11</v>
      </c>
      <c r="B45" s="123">
        <f>SUM(B38:B42)</f>
        <v>227500</v>
      </c>
    </row>
  </sheetData>
  <mergeCells count="6">
    <mergeCell ref="A3:B3"/>
    <mergeCell ref="A5:B5"/>
    <mergeCell ref="A7:B7"/>
    <mergeCell ref="A10:B10"/>
    <mergeCell ref="A1:B1"/>
    <mergeCell ref="A8:B8"/>
  </mergeCells>
  <pageMargins left="0.7" right="0.7" top="0.75" bottom="0.75" header="0.3" footer="0.3"/>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0"/>
  <sheetViews>
    <sheetView workbookViewId="0">
      <pane ySplit="6" topLeftCell="A7" activePane="bottomLeft" state="frozen"/>
      <selection pane="bottomLeft" activeCell="L20" sqref="L20"/>
    </sheetView>
  </sheetViews>
  <sheetFormatPr defaultRowHeight="12.6" x14ac:dyDescent="0.45"/>
  <cols>
    <col min="1" max="1" width="8.94140625" style="549" bestFit="1" customWidth="1"/>
    <col min="2" max="2" width="23.109375" style="549" bestFit="1" customWidth="1"/>
    <col min="3" max="3" width="8.94140625" style="549" bestFit="1" customWidth="1"/>
    <col min="4" max="4" width="16.5546875" style="565" bestFit="1" customWidth="1"/>
    <col min="5" max="5" width="78" style="549" bestFit="1" customWidth="1"/>
    <col min="6" max="6" width="8.88671875" style="565"/>
    <col min="7" max="7" width="21.0546875" style="549" customWidth="1"/>
    <col min="8" max="8" width="12.44140625" style="549" customWidth="1"/>
    <col min="9" max="9" width="11.71875" style="549" customWidth="1"/>
    <col min="10" max="10" width="8.88671875" style="549"/>
    <col min="11" max="11" width="11.27734375" style="549" customWidth="1"/>
    <col min="12" max="12" width="9.44140625" style="549" bestFit="1" customWidth="1"/>
    <col min="13" max="13" width="10.44140625" style="549" bestFit="1" customWidth="1"/>
    <col min="14" max="14" width="9.44140625" style="549" bestFit="1" customWidth="1"/>
    <col min="15" max="15" width="9.5" style="549" bestFit="1" customWidth="1"/>
    <col min="16" max="18" width="9.44140625" style="549" bestFit="1" customWidth="1"/>
    <col min="19" max="19" width="8.94140625" style="549" bestFit="1" customWidth="1"/>
    <col min="20" max="20" width="9.5" style="549" bestFit="1" customWidth="1"/>
    <col min="21" max="21" width="8.94140625" style="549" bestFit="1" customWidth="1"/>
    <col min="22" max="16384" width="8.88671875" style="549"/>
  </cols>
  <sheetData>
    <row r="1" spans="1:21" s="258" customFormat="1" ht="15.6" customHeight="1" x14ac:dyDescent="0.4">
      <c r="A1" s="1044" t="s">
        <v>242</v>
      </c>
      <c r="B1" s="1044"/>
      <c r="C1" s="1044"/>
      <c r="D1" s="1044"/>
      <c r="E1" s="1044"/>
      <c r="F1" s="1044"/>
      <c r="G1" s="1044"/>
      <c r="H1" s="1044"/>
      <c r="I1" s="1044"/>
      <c r="J1" s="1044"/>
      <c r="K1" s="1044"/>
      <c r="L1" s="1044"/>
      <c r="M1" s="1044"/>
      <c r="N1" s="1044"/>
      <c r="O1" s="1044"/>
      <c r="P1" s="1044"/>
      <c r="Q1" s="1044"/>
      <c r="R1" s="257"/>
      <c r="S1" s="257"/>
      <c r="T1" s="257"/>
      <c r="U1" s="257"/>
    </row>
    <row r="2" spans="1:21" s="258" customFormat="1" ht="15.6" customHeight="1" thickBot="1" x14ac:dyDescent="0.45">
      <c r="A2" s="1045" t="s">
        <v>0</v>
      </c>
      <c r="B2" s="1045"/>
      <c r="C2" s="1045"/>
      <c r="D2" s="1045"/>
      <c r="E2" s="1045"/>
      <c r="F2" s="1045"/>
      <c r="G2" s="1045"/>
      <c r="H2" s="1045"/>
      <c r="I2" s="1045"/>
      <c r="J2" s="1045"/>
      <c r="K2" s="1045"/>
      <c r="L2" s="1045"/>
      <c r="M2" s="1045"/>
      <c r="N2" s="1045"/>
      <c r="O2" s="1045"/>
      <c r="P2" s="1045"/>
      <c r="Q2" s="1045"/>
      <c r="R2" s="257"/>
      <c r="S2" s="257"/>
      <c r="T2" s="257"/>
      <c r="U2" s="257"/>
    </row>
    <row r="3" spans="1:21" s="258" customFormat="1" ht="15.6" customHeight="1" x14ac:dyDescent="0.4">
      <c r="A3" s="1046" t="s">
        <v>243</v>
      </c>
      <c r="B3" s="1047"/>
      <c r="C3" s="1047"/>
      <c r="D3" s="1047"/>
      <c r="E3" s="1047"/>
      <c r="F3" s="1047"/>
      <c r="G3" s="1047"/>
      <c r="H3" s="1047"/>
      <c r="I3" s="1047"/>
      <c r="J3" s="1047"/>
      <c r="K3" s="1047"/>
      <c r="L3" s="1047"/>
      <c r="M3" s="1047"/>
      <c r="N3" s="1047"/>
      <c r="O3" s="1047"/>
      <c r="P3" s="1047"/>
      <c r="Q3" s="1048"/>
      <c r="R3" s="257"/>
      <c r="S3" s="257"/>
      <c r="T3" s="257"/>
      <c r="U3" s="257"/>
    </row>
    <row r="4" spans="1:21" s="258" customFormat="1" ht="15.6" customHeight="1" thickBot="1" x14ac:dyDescent="0.45">
      <c r="A4" s="259"/>
      <c r="B4" s="18"/>
      <c r="C4" s="260"/>
      <c r="D4" s="260"/>
      <c r="E4" s="261"/>
      <c r="F4" s="260"/>
      <c r="G4" s="262"/>
      <c r="H4" s="262"/>
      <c r="I4" s="263"/>
      <c r="J4" s="264"/>
      <c r="K4" s="263"/>
      <c r="L4" s="263"/>
      <c r="M4" s="263"/>
      <c r="N4" s="263"/>
      <c r="O4" s="263"/>
      <c r="P4" s="263"/>
      <c r="Q4" s="265"/>
      <c r="R4" s="257"/>
      <c r="S4" s="257"/>
      <c r="T4" s="257"/>
      <c r="U4" s="257"/>
    </row>
    <row r="5" spans="1:21" s="257" customFormat="1" ht="15.6" customHeight="1" x14ac:dyDescent="0.4">
      <c r="A5" s="1049" t="s">
        <v>51</v>
      </c>
      <c r="B5" s="1051" t="s">
        <v>52</v>
      </c>
      <c r="C5" s="1053" t="s">
        <v>244</v>
      </c>
      <c r="D5" s="1053" t="s">
        <v>245</v>
      </c>
      <c r="E5" s="1055" t="s">
        <v>246</v>
      </c>
      <c r="F5" s="1040"/>
      <c r="G5" s="1042" t="s">
        <v>54</v>
      </c>
      <c r="H5" s="1031" t="s">
        <v>247</v>
      </c>
      <c r="I5" s="1033" t="s">
        <v>698</v>
      </c>
      <c r="J5" s="1035"/>
      <c r="K5" s="266" t="s">
        <v>248</v>
      </c>
      <c r="L5" s="267" t="s">
        <v>249</v>
      </c>
      <c r="M5" s="267" t="s">
        <v>250</v>
      </c>
      <c r="N5" s="267" t="s">
        <v>251</v>
      </c>
      <c r="O5" s="267" t="s">
        <v>252</v>
      </c>
      <c r="P5" s="267" t="s">
        <v>253</v>
      </c>
      <c r="Q5" s="268" t="s">
        <v>254</v>
      </c>
      <c r="R5" s="269" t="s">
        <v>255</v>
      </c>
      <c r="S5" s="267" t="s">
        <v>256</v>
      </c>
      <c r="T5" s="267" t="s">
        <v>257</v>
      </c>
      <c r="U5" s="268" t="s">
        <v>258</v>
      </c>
    </row>
    <row r="6" spans="1:21" s="257" customFormat="1" ht="26.7" customHeight="1" thickBot="1" x14ac:dyDescent="0.45">
      <c r="A6" s="1050"/>
      <c r="B6" s="1052"/>
      <c r="C6" s="1054"/>
      <c r="D6" s="1054"/>
      <c r="E6" s="1056"/>
      <c r="F6" s="1041"/>
      <c r="G6" s="1043"/>
      <c r="H6" s="1032"/>
      <c r="I6" s="1034"/>
      <c r="J6" s="1036"/>
      <c r="K6" s="270" t="s">
        <v>259</v>
      </c>
      <c r="L6" s="270" t="s">
        <v>260</v>
      </c>
      <c r="M6" s="271" t="s">
        <v>261</v>
      </c>
      <c r="N6" s="271" t="s">
        <v>262</v>
      </c>
      <c r="O6" s="271" t="s">
        <v>263</v>
      </c>
      <c r="P6" s="272" t="s">
        <v>264</v>
      </c>
      <c r="Q6" s="432" t="s">
        <v>265</v>
      </c>
      <c r="R6" s="272" t="s">
        <v>266</v>
      </c>
      <c r="S6" s="272" t="s">
        <v>267</v>
      </c>
      <c r="T6" s="272" t="s">
        <v>268</v>
      </c>
      <c r="U6" s="272" t="s">
        <v>269</v>
      </c>
    </row>
    <row r="7" spans="1:21" s="258" customFormat="1" ht="15.6" customHeight="1" thickBot="1" x14ac:dyDescent="0.45">
      <c r="A7" s="273">
        <v>1</v>
      </c>
      <c r="B7" s="274" t="s">
        <v>270</v>
      </c>
      <c r="C7" s="275"/>
      <c r="D7" s="275"/>
      <c r="E7" s="276" t="s">
        <v>271</v>
      </c>
      <c r="F7" s="277" t="s">
        <v>56</v>
      </c>
      <c r="G7" s="474" t="s">
        <v>272</v>
      </c>
      <c r="H7" s="489" t="s">
        <v>273</v>
      </c>
      <c r="I7" s="490">
        <v>100000</v>
      </c>
      <c r="J7" s="481"/>
      <c r="K7" s="433">
        <v>75000</v>
      </c>
      <c r="L7" s="278">
        <v>35000</v>
      </c>
      <c r="M7" s="279">
        <v>0</v>
      </c>
      <c r="N7" s="279">
        <v>0</v>
      </c>
      <c r="O7" s="279">
        <v>0</v>
      </c>
      <c r="P7" s="279">
        <v>0</v>
      </c>
      <c r="Q7" s="847">
        <v>125000</v>
      </c>
      <c r="R7" s="443">
        <v>0</v>
      </c>
      <c r="S7" s="280">
        <v>0</v>
      </c>
      <c r="T7" s="280">
        <v>0</v>
      </c>
      <c r="U7" s="280">
        <v>0</v>
      </c>
    </row>
    <row r="8" spans="1:21" s="258" customFormat="1" ht="15.6" customHeight="1" thickBot="1" x14ac:dyDescent="0.45">
      <c r="A8" s="283">
        <f>1+A7</f>
        <v>2</v>
      </c>
      <c r="B8" s="284" t="s">
        <v>274</v>
      </c>
      <c r="C8" s="285">
        <v>2004</v>
      </c>
      <c r="D8" s="286" t="s">
        <v>275</v>
      </c>
      <c r="E8" s="287" t="s">
        <v>276</v>
      </c>
      <c r="F8" s="288" t="s">
        <v>56</v>
      </c>
      <c r="G8" s="840" t="s">
        <v>66</v>
      </c>
      <c r="H8" s="841" t="s">
        <v>277</v>
      </c>
      <c r="I8" s="842">
        <v>45000</v>
      </c>
      <c r="J8" s="843"/>
      <c r="K8" s="844">
        <v>0</v>
      </c>
      <c r="L8" s="845">
        <v>0</v>
      </c>
      <c r="M8" s="845">
        <v>50000</v>
      </c>
      <c r="N8" s="845"/>
      <c r="O8" s="845">
        <v>0</v>
      </c>
      <c r="P8" s="845">
        <v>0</v>
      </c>
      <c r="Q8" s="846">
        <v>0</v>
      </c>
      <c r="R8" s="441">
        <v>0</v>
      </c>
      <c r="S8" s="442">
        <v>0</v>
      </c>
      <c r="T8" s="442">
        <v>0</v>
      </c>
      <c r="U8" s="442">
        <v>0</v>
      </c>
    </row>
    <row r="9" spans="1:21" s="258" customFormat="1" ht="15.6" customHeight="1" thickBot="1" x14ac:dyDescent="0.45">
      <c r="A9" s="283">
        <f>1+A8</f>
        <v>3</v>
      </c>
      <c r="B9" s="291" t="s">
        <v>274</v>
      </c>
      <c r="C9" s="292"/>
      <c r="D9" s="293"/>
      <c r="E9" s="294" t="s">
        <v>278</v>
      </c>
      <c r="F9" s="295" t="s">
        <v>279</v>
      </c>
      <c r="G9" s="475" t="s">
        <v>66</v>
      </c>
      <c r="H9" s="491"/>
      <c r="I9" s="492"/>
      <c r="J9" s="482"/>
      <c r="K9" s="434">
        <v>0</v>
      </c>
      <c r="L9" s="296">
        <v>0</v>
      </c>
      <c r="M9" s="296">
        <v>0</v>
      </c>
      <c r="N9" s="296"/>
      <c r="O9" s="296">
        <v>100000</v>
      </c>
      <c r="P9" s="296"/>
      <c r="Q9" s="289"/>
      <c r="R9" s="289"/>
      <c r="S9" s="290"/>
      <c r="T9" s="290"/>
      <c r="U9" s="290"/>
    </row>
    <row r="10" spans="1:21" s="258" customFormat="1" ht="15.6" customHeight="1" thickBot="1" x14ac:dyDescent="0.45">
      <c r="A10" s="283">
        <f>1+A9</f>
        <v>4</v>
      </c>
      <c r="B10" s="291" t="s">
        <v>274</v>
      </c>
      <c r="C10" s="292"/>
      <c r="D10" s="293"/>
      <c r="E10" s="294" t="s">
        <v>280</v>
      </c>
      <c r="F10" s="295" t="s">
        <v>56</v>
      </c>
      <c r="G10" s="475" t="s">
        <v>66</v>
      </c>
      <c r="H10" s="491"/>
      <c r="I10" s="492"/>
      <c r="J10" s="482"/>
      <c r="K10" s="434"/>
      <c r="L10" s="296"/>
      <c r="M10" s="296">
        <v>175000</v>
      </c>
      <c r="N10" s="296"/>
      <c r="O10" s="296"/>
      <c r="P10" s="296"/>
      <c r="Q10" s="289"/>
      <c r="R10" s="289"/>
      <c r="S10" s="290"/>
      <c r="T10" s="290"/>
      <c r="U10" s="290"/>
    </row>
    <row r="11" spans="1:21" s="258" customFormat="1" ht="15.6" hidden="1" customHeight="1" thickBot="1" x14ac:dyDescent="0.45">
      <c r="A11" s="283">
        <f>1+A10</f>
        <v>5</v>
      </c>
      <c r="B11" s="291" t="s">
        <v>274</v>
      </c>
      <c r="C11" s="292"/>
      <c r="D11" s="293"/>
      <c r="E11" s="294" t="s">
        <v>281</v>
      </c>
      <c r="F11" s="295" t="s">
        <v>56</v>
      </c>
      <c r="G11" s="475" t="s">
        <v>66</v>
      </c>
      <c r="H11" s="491"/>
      <c r="I11" s="492"/>
      <c r="J11" s="482"/>
      <c r="K11" s="434"/>
      <c r="L11" s="296">
        <v>0</v>
      </c>
      <c r="M11" s="296"/>
      <c r="N11" s="296"/>
      <c r="O11" s="296"/>
      <c r="P11" s="296"/>
      <c r="Q11" s="289"/>
      <c r="R11" s="289"/>
      <c r="S11" s="290"/>
      <c r="T11" s="290"/>
      <c r="U11" s="290"/>
    </row>
    <row r="12" spans="1:21" s="258" customFormat="1" ht="15.6" customHeight="1" thickBot="1" x14ac:dyDescent="0.45">
      <c r="A12" s="283">
        <v>5</v>
      </c>
      <c r="B12" s="291" t="s">
        <v>274</v>
      </c>
      <c r="C12" s="292"/>
      <c r="D12" s="293"/>
      <c r="E12" s="294" t="s">
        <v>282</v>
      </c>
      <c r="F12" s="295" t="s">
        <v>279</v>
      </c>
      <c r="G12" s="475" t="s">
        <v>66</v>
      </c>
      <c r="H12" s="491"/>
      <c r="I12" s="492"/>
      <c r="J12" s="482"/>
      <c r="K12" s="434">
        <v>52146</v>
      </c>
      <c r="L12" s="296"/>
      <c r="M12" s="296"/>
      <c r="N12" s="296"/>
      <c r="O12" s="296"/>
      <c r="P12" s="296"/>
      <c r="Q12" s="289"/>
      <c r="R12" s="289"/>
      <c r="S12" s="290"/>
      <c r="T12" s="290"/>
      <c r="U12" s="290"/>
    </row>
    <row r="13" spans="1:21" s="258" customFormat="1" ht="15.6" customHeight="1" thickBot="1" x14ac:dyDescent="0.45">
      <c r="A13" s="283">
        <v>6</v>
      </c>
      <c r="B13" s="291" t="s">
        <v>274</v>
      </c>
      <c r="C13" s="292"/>
      <c r="D13" s="293"/>
      <c r="E13" s="294" t="s">
        <v>283</v>
      </c>
      <c r="F13" s="295" t="s">
        <v>56</v>
      </c>
      <c r="G13" s="475" t="s">
        <v>66</v>
      </c>
      <c r="H13" s="491">
        <v>0</v>
      </c>
      <c r="I13" s="492">
        <v>0</v>
      </c>
      <c r="J13" s="482"/>
      <c r="K13" s="434">
        <v>0</v>
      </c>
      <c r="L13" s="296">
        <v>0</v>
      </c>
      <c r="M13" s="296">
        <v>0</v>
      </c>
      <c r="N13" s="296">
        <v>0</v>
      </c>
      <c r="O13" s="296">
        <v>75000</v>
      </c>
      <c r="P13" s="296">
        <v>0</v>
      </c>
      <c r="Q13" s="289">
        <v>0</v>
      </c>
      <c r="R13" s="289">
        <v>0</v>
      </c>
      <c r="S13" s="290">
        <v>0</v>
      </c>
      <c r="T13" s="290">
        <v>0</v>
      </c>
      <c r="U13" s="290">
        <v>0</v>
      </c>
    </row>
    <row r="14" spans="1:21" s="258" customFormat="1" ht="15.6" customHeight="1" thickBot="1" x14ac:dyDescent="0.45">
      <c r="A14" s="283">
        <v>7</v>
      </c>
      <c r="B14" s="291" t="s">
        <v>274</v>
      </c>
      <c r="C14" s="292"/>
      <c r="D14" s="293"/>
      <c r="E14" s="294" t="s">
        <v>284</v>
      </c>
      <c r="F14" s="295" t="s">
        <v>56</v>
      </c>
      <c r="G14" s="475" t="s">
        <v>66</v>
      </c>
      <c r="H14" s="491"/>
      <c r="I14" s="492"/>
      <c r="J14" s="482"/>
      <c r="K14" s="434">
        <v>10000</v>
      </c>
      <c r="L14" s="296"/>
      <c r="M14" s="296"/>
      <c r="N14" s="296"/>
      <c r="O14" s="296"/>
      <c r="P14" s="296"/>
      <c r="Q14" s="289"/>
      <c r="R14" s="289"/>
      <c r="S14" s="290"/>
      <c r="T14" s="290"/>
      <c r="U14" s="290"/>
    </row>
    <row r="15" spans="1:21" s="258" customFormat="1" ht="15.6" customHeight="1" thickBot="1" x14ac:dyDescent="0.45">
      <c r="A15" s="273">
        <v>8</v>
      </c>
      <c r="B15" s="297" t="s">
        <v>274</v>
      </c>
      <c r="C15" s="298"/>
      <c r="D15" s="299"/>
      <c r="E15" s="300" t="s">
        <v>285</v>
      </c>
      <c r="F15" s="301" t="s">
        <v>56</v>
      </c>
      <c r="G15" s="476" t="s">
        <v>66</v>
      </c>
      <c r="H15" s="493">
        <v>0</v>
      </c>
      <c r="I15" s="494"/>
      <c r="J15" s="483"/>
      <c r="K15" s="435">
        <v>45000</v>
      </c>
      <c r="L15" s="302">
        <v>0</v>
      </c>
      <c r="M15" s="302">
        <v>0</v>
      </c>
      <c r="N15" s="302"/>
      <c r="O15" s="302">
        <v>25000</v>
      </c>
      <c r="P15" s="302"/>
      <c r="Q15" s="444"/>
      <c r="R15" s="444"/>
      <c r="S15" s="303"/>
      <c r="T15" s="303"/>
      <c r="U15" s="303"/>
    </row>
    <row r="16" spans="1:21" s="258" customFormat="1" ht="15.6" customHeight="1" thickBot="1" x14ac:dyDescent="0.45">
      <c r="A16" s="283">
        <v>9</v>
      </c>
      <c r="B16" s="304" t="s">
        <v>286</v>
      </c>
      <c r="C16" s="305"/>
      <c r="D16" s="305"/>
      <c r="E16" s="306" t="s">
        <v>287</v>
      </c>
      <c r="F16" s="307" t="s">
        <v>56</v>
      </c>
      <c r="G16" s="477" t="s">
        <v>288</v>
      </c>
      <c r="H16" s="495"/>
      <c r="I16" s="496">
        <v>25000</v>
      </c>
      <c r="J16" s="484"/>
      <c r="K16" s="445">
        <v>0</v>
      </c>
      <c r="L16" s="446">
        <v>0</v>
      </c>
      <c r="M16" s="446">
        <v>25000</v>
      </c>
      <c r="N16" s="446">
        <v>0</v>
      </c>
      <c r="O16" s="446">
        <v>0</v>
      </c>
      <c r="P16" s="446">
        <v>0</v>
      </c>
      <c r="Q16" s="447">
        <v>0</v>
      </c>
      <c r="R16" s="447">
        <v>25000</v>
      </c>
      <c r="S16" s="448">
        <v>0</v>
      </c>
      <c r="T16" s="448">
        <v>0</v>
      </c>
      <c r="U16" s="448">
        <v>0</v>
      </c>
    </row>
    <row r="17" spans="1:21" s="258" customFormat="1" thickBot="1" x14ac:dyDescent="0.45">
      <c r="A17" s="283">
        <v>10</v>
      </c>
      <c r="B17" s="291" t="s">
        <v>286</v>
      </c>
      <c r="C17" s="310"/>
      <c r="D17" s="310"/>
      <c r="E17" s="294" t="s">
        <v>289</v>
      </c>
      <c r="F17" s="295" t="s">
        <v>56</v>
      </c>
      <c r="G17" s="478" t="s">
        <v>288</v>
      </c>
      <c r="H17" s="497"/>
      <c r="I17" s="498">
        <v>120000</v>
      </c>
      <c r="J17" s="538"/>
      <c r="K17" s="436">
        <v>0</v>
      </c>
      <c r="L17" s="311">
        <v>0</v>
      </c>
      <c r="M17" s="311">
        <v>0</v>
      </c>
      <c r="N17" s="311">
        <v>120000</v>
      </c>
      <c r="O17" s="311">
        <v>0</v>
      </c>
      <c r="P17" s="311">
        <v>0</v>
      </c>
      <c r="Q17" s="308">
        <v>0</v>
      </c>
      <c r="R17" s="308">
        <v>0</v>
      </c>
      <c r="S17" s="309">
        <v>0</v>
      </c>
      <c r="T17" s="309">
        <v>0</v>
      </c>
      <c r="U17" s="309">
        <v>0</v>
      </c>
    </row>
    <row r="18" spans="1:21" s="258" customFormat="1" hidden="1" thickBot="1" x14ac:dyDescent="0.45">
      <c r="A18" s="283">
        <f>1+A17</f>
        <v>11</v>
      </c>
      <c r="B18" s="291" t="s">
        <v>286</v>
      </c>
      <c r="C18" s="310"/>
      <c r="D18" s="310"/>
      <c r="E18" s="312" t="s">
        <v>290</v>
      </c>
      <c r="F18" s="313" t="s">
        <v>56</v>
      </c>
      <c r="G18" s="478" t="s">
        <v>288</v>
      </c>
      <c r="H18" s="499" t="s">
        <v>291</v>
      </c>
      <c r="I18" s="314">
        <v>43000</v>
      </c>
      <c r="J18" s="485"/>
      <c r="K18" s="437">
        <v>0</v>
      </c>
      <c r="L18" s="315"/>
      <c r="M18" s="315"/>
      <c r="N18" s="311"/>
      <c r="O18" s="311"/>
      <c r="P18" s="311"/>
      <c r="Q18" s="308"/>
      <c r="R18" s="308"/>
      <c r="S18" s="309"/>
      <c r="T18" s="309"/>
      <c r="U18" s="309"/>
    </row>
    <row r="19" spans="1:21" s="258" customFormat="1" thickBot="1" x14ac:dyDescent="0.45">
      <c r="A19" s="283">
        <v>11</v>
      </c>
      <c r="B19" s="291" t="s">
        <v>286</v>
      </c>
      <c r="C19" s="310"/>
      <c r="D19" s="708"/>
      <c r="E19" s="709" t="s">
        <v>598</v>
      </c>
      <c r="F19" s="313" t="s">
        <v>60</v>
      </c>
      <c r="G19" s="478" t="s">
        <v>604</v>
      </c>
      <c r="H19" s="499"/>
      <c r="I19" s="314"/>
      <c r="J19" s="485"/>
      <c r="K19" s="437"/>
      <c r="L19" s="725">
        <v>0</v>
      </c>
      <c r="M19" s="725">
        <v>468918</v>
      </c>
      <c r="N19" s="311"/>
      <c r="O19" s="311"/>
      <c r="P19" s="311"/>
      <c r="Q19" s="308"/>
      <c r="R19" s="308"/>
      <c r="S19" s="309"/>
      <c r="T19" s="309"/>
      <c r="U19" s="309"/>
    </row>
    <row r="20" spans="1:21" s="258" customFormat="1" thickBot="1" x14ac:dyDescent="0.45">
      <c r="A20" s="283">
        <v>12</v>
      </c>
      <c r="B20" s="291" t="s">
        <v>286</v>
      </c>
      <c r="C20" s="310"/>
      <c r="D20" s="708"/>
      <c r="E20" s="709" t="s">
        <v>504</v>
      </c>
      <c r="F20" s="313" t="s">
        <v>60</v>
      </c>
      <c r="G20" s="478" t="s">
        <v>288</v>
      </c>
      <c r="H20" s="499"/>
      <c r="I20" s="314">
        <v>325345</v>
      </c>
      <c r="J20" s="485"/>
      <c r="K20" s="437">
        <v>0</v>
      </c>
      <c r="L20" s="315">
        <v>0</v>
      </c>
      <c r="M20" s="315">
        <v>0</v>
      </c>
      <c r="N20" s="311">
        <v>325345</v>
      </c>
      <c r="O20" s="311">
        <v>0</v>
      </c>
      <c r="P20" s="311">
        <v>0</v>
      </c>
      <c r="Q20" s="308">
        <v>0</v>
      </c>
      <c r="R20" s="308"/>
      <c r="S20" s="309"/>
      <c r="T20" s="309"/>
      <c r="U20" s="309"/>
    </row>
    <row r="21" spans="1:21" s="258" customFormat="1" ht="15.6" customHeight="1" thickBot="1" x14ac:dyDescent="0.45">
      <c r="A21" s="283">
        <v>13</v>
      </c>
      <c r="B21" s="291" t="s">
        <v>286</v>
      </c>
      <c r="C21" s="310"/>
      <c r="D21" s="310"/>
      <c r="E21" s="294" t="s">
        <v>292</v>
      </c>
      <c r="F21" s="295" t="s">
        <v>56</v>
      </c>
      <c r="G21" s="478" t="s">
        <v>288</v>
      </c>
      <c r="H21" s="497"/>
      <c r="I21" s="498">
        <v>30000</v>
      </c>
      <c r="J21" s="486"/>
      <c r="K21" s="438">
        <v>0</v>
      </c>
      <c r="L21" s="311">
        <v>0</v>
      </c>
      <c r="M21" s="311">
        <v>0</v>
      </c>
      <c r="N21" s="311">
        <v>0</v>
      </c>
      <c r="O21" s="311">
        <v>30000</v>
      </c>
      <c r="P21" s="311">
        <v>0</v>
      </c>
      <c r="Q21" s="308">
        <v>0</v>
      </c>
      <c r="R21" s="308">
        <v>30000</v>
      </c>
      <c r="S21" s="309">
        <v>0</v>
      </c>
      <c r="T21" s="309">
        <v>0</v>
      </c>
      <c r="U21" s="309">
        <v>0</v>
      </c>
    </row>
    <row r="22" spans="1:21" s="258" customFormat="1" ht="15.6" customHeight="1" thickBot="1" x14ac:dyDescent="0.45">
      <c r="A22" s="283">
        <v>14</v>
      </c>
      <c r="B22" s="291" t="s">
        <v>286</v>
      </c>
      <c r="C22" s="310"/>
      <c r="D22" s="310"/>
      <c r="E22" s="294" t="s">
        <v>293</v>
      </c>
      <c r="F22" s="295" t="s">
        <v>56</v>
      </c>
      <c r="G22" s="478" t="s">
        <v>288</v>
      </c>
      <c r="H22" s="497"/>
      <c r="I22" s="498">
        <v>150000</v>
      </c>
      <c r="J22" s="486"/>
      <c r="K22" s="436">
        <v>50000</v>
      </c>
      <c r="L22" s="311">
        <v>0</v>
      </c>
      <c r="M22" s="311">
        <v>0</v>
      </c>
      <c r="N22" s="311">
        <v>0</v>
      </c>
      <c r="O22" s="311">
        <v>0</v>
      </c>
      <c r="P22" s="311">
        <v>0</v>
      </c>
      <c r="Q22" s="308">
        <v>0</v>
      </c>
      <c r="R22" s="308"/>
      <c r="S22" s="309">
        <v>0</v>
      </c>
      <c r="T22" s="309">
        <v>0</v>
      </c>
      <c r="U22" s="309">
        <v>0</v>
      </c>
    </row>
    <row r="23" spans="1:21" s="258" customFormat="1" thickBot="1" x14ac:dyDescent="0.45">
      <c r="A23" s="283">
        <v>15</v>
      </c>
      <c r="B23" s="316" t="s">
        <v>286</v>
      </c>
      <c r="C23" s="317"/>
      <c r="D23" s="317"/>
      <c r="E23" s="318" t="s">
        <v>294</v>
      </c>
      <c r="F23" s="319" t="s">
        <v>56</v>
      </c>
      <c r="G23" s="479" t="s">
        <v>288</v>
      </c>
      <c r="H23" s="500"/>
      <c r="I23" s="501">
        <v>25000</v>
      </c>
      <c r="J23" s="487"/>
      <c r="K23" s="449">
        <v>250000</v>
      </c>
      <c r="L23" s="450">
        <v>0</v>
      </c>
      <c r="M23" s="450">
        <v>0</v>
      </c>
      <c r="N23" s="450">
        <v>0</v>
      </c>
      <c r="O23" s="450">
        <v>0</v>
      </c>
      <c r="P23" s="450">
        <v>0</v>
      </c>
      <c r="Q23" s="451">
        <v>25000</v>
      </c>
      <c r="R23" s="451">
        <v>0</v>
      </c>
      <c r="S23" s="452">
        <v>0</v>
      </c>
      <c r="T23" s="452">
        <v>0</v>
      </c>
      <c r="U23" s="452">
        <v>0</v>
      </c>
    </row>
    <row r="24" spans="1:21" s="258" customFormat="1" thickBot="1" x14ac:dyDescent="0.45">
      <c r="A24" s="283">
        <v>16</v>
      </c>
      <c r="B24" s="429" t="s">
        <v>114</v>
      </c>
      <c r="C24" s="430"/>
      <c r="D24" s="803"/>
      <c r="E24" s="453" t="s">
        <v>295</v>
      </c>
      <c r="F24" s="508" t="s">
        <v>56</v>
      </c>
      <c r="G24" s="509" t="s">
        <v>296</v>
      </c>
      <c r="H24" s="510"/>
      <c r="I24" s="511"/>
      <c r="J24" s="512"/>
      <c r="K24" s="513">
        <v>10000</v>
      </c>
      <c r="L24" s="514">
        <v>0</v>
      </c>
      <c r="M24" s="514">
        <v>0</v>
      </c>
      <c r="N24" s="514">
        <v>0</v>
      </c>
      <c r="O24" s="514">
        <v>0</v>
      </c>
      <c r="P24" s="514">
        <v>0</v>
      </c>
      <c r="Q24" s="515">
        <v>200000</v>
      </c>
      <c r="R24" s="515"/>
      <c r="S24" s="516"/>
      <c r="T24" s="516"/>
      <c r="U24" s="516"/>
    </row>
    <row r="25" spans="1:21" s="258" customFormat="1" thickBot="1" x14ac:dyDescent="0.45">
      <c r="A25" s="283">
        <v>17</v>
      </c>
      <c r="B25" s="284" t="s">
        <v>55</v>
      </c>
      <c r="C25" s="335"/>
      <c r="D25" s="286"/>
      <c r="E25" s="529" t="s">
        <v>515</v>
      </c>
      <c r="F25" s="335"/>
      <c r="G25" s="702" t="s">
        <v>516</v>
      </c>
      <c r="H25" s="526"/>
      <c r="I25" s="524"/>
      <c r="J25" s="522"/>
      <c r="K25" s="521">
        <v>0</v>
      </c>
      <c r="L25" s="519">
        <v>0</v>
      </c>
      <c r="M25" s="519">
        <v>0</v>
      </c>
      <c r="N25" s="519">
        <v>0</v>
      </c>
      <c r="O25" s="519">
        <v>0</v>
      </c>
      <c r="P25" s="519"/>
      <c r="Q25" s="701">
        <v>95000</v>
      </c>
      <c r="R25" s="518"/>
      <c r="S25" s="517"/>
      <c r="T25" s="517"/>
      <c r="U25" s="517"/>
    </row>
    <row r="26" spans="1:21" s="258" customFormat="1" thickBot="1" x14ac:dyDescent="0.45">
      <c r="A26" s="283">
        <v>18</v>
      </c>
      <c r="B26" s="291" t="s">
        <v>55</v>
      </c>
      <c r="C26" s="310"/>
      <c r="D26" s="293" t="s">
        <v>517</v>
      </c>
      <c r="E26" s="530" t="s">
        <v>518</v>
      </c>
      <c r="F26" s="310" t="s">
        <v>56</v>
      </c>
      <c r="G26" s="528" t="s">
        <v>519</v>
      </c>
      <c r="H26" s="704">
        <v>2020</v>
      </c>
      <c r="I26" s="705">
        <v>95000</v>
      </c>
      <c r="J26" s="523"/>
      <c r="K26" s="518">
        <v>0</v>
      </c>
      <c r="L26" s="517">
        <v>200000</v>
      </c>
      <c r="M26" s="517"/>
      <c r="N26" s="517"/>
      <c r="O26" s="517"/>
      <c r="P26" s="517"/>
      <c r="Q26" s="520"/>
      <c r="R26" s="518">
        <v>250000</v>
      </c>
      <c r="S26" s="517"/>
      <c r="T26" s="517"/>
      <c r="U26" s="517"/>
    </row>
    <row r="27" spans="1:21" s="258" customFormat="1" thickBot="1" x14ac:dyDescent="0.45">
      <c r="A27" s="283">
        <v>19</v>
      </c>
      <c r="B27" s="291" t="s">
        <v>55</v>
      </c>
      <c r="C27" s="310"/>
      <c r="D27" s="293" t="s">
        <v>517</v>
      </c>
      <c r="E27" s="530" t="s">
        <v>520</v>
      </c>
      <c r="F27" s="310" t="s">
        <v>56</v>
      </c>
      <c r="G27" s="528" t="s">
        <v>519</v>
      </c>
      <c r="H27" s="706">
        <v>2024</v>
      </c>
      <c r="I27" s="707">
        <v>250000</v>
      </c>
      <c r="J27" s="523"/>
      <c r="K27" s="518">
        <v>0</v>
      </c>
      <c r="L27" s="517"/>
      <c r="M27" s="517"/>
      <c r="N27" s="517">
        <v>225000</v>
      </c>
      <c r="O27" s="517"/>
      <c r="P27" s="517"/>
      <c r="Q27" s="520"/>
      <c r="R27" s="518"/>
      <c r="S27" s="517"/>
      <c r="T27" s="517">
        <v>250000</v>
      </c>
      <c r="U27" s="517"/>
    </row>
    <row r="28" spans="1:21" s="258" customFormat="1" thickBot="1" x14ac:dyDescent="0.45">
      <c r="A28" s="283">
        <v>20</v>
      </c>
      <c r="B28" s="291" t="s">
        <v>55</v>
      </c>
      <c r="C28" s="310"/>
      <c r="D28" s="293" t="s">
        <v>517</v>
      </c>
      <c r="E28" s="530" t="s">
        <v>521</v>
      </c>
      <c r="F28" s="310" t="s">
        <v>56</v>
      </c>
      <c r="G28" s="528" t="s">
        <v>519</v>
      </c>
      <c r="H28" s="706">
        <v>2022</v>
      </c>
      <c r="I28" s="707">
        <v>250000</v>
      </c>
      <c r="J28" s="523"/>
      <c r="K28" s="518">
        <v>0</v>
      </c>
      <c r="L28" s="517"/>
      <c r="M28" s="517"/>
      <c r="N28" s="517"/>
      <c r="O28" s="517"/>
      <c r="P28" s="517">
        <v>225000</v>
      </c>
      <c r="Q28" s="520"/>
      <c r="R28" s="518"/>
      <c r="S28" s="517"/>
      <c r="T28" s="517"/>
      <c r="U28" s="517"/>
    </row>
    <row r="29" spans="1:21" s="258" customFormat="1" thickBot="1" x14ac:dyDescent="0.45">
      <c r="A29" s="283">
        <v>21</v>
      </c>
      <c r="B29" s="291" t="s">
        <v>55</v>
      </c>
      <c r="C29" s="310"/>
      <c r="D29" s="293"/>
      <c r="E29" s="700" t="s">
        <v>588</v>
      </c>
      <c r="F29" s="310" t="s">
        <v>60</v>
      </c>
      <c r="G29" s="528" t="s">
        <v>519</v>
      </c>
      <c r="H29" s="706">
        <v>2022</v>
      </c>
      <c r="I29" s="707">
        <v>250000</v>
      </c>
      <c r="J29" s="523"/>
      <c r="K29" s="518">
        <v>140000</v>
      </c>
      <c r="L29" s="517"/>
      <c r="M29" s="517"/>
      <c r="N29" s="517"/>
      <c r="O29" s="517"/>
      <c r="P29" s="517"/>
      <c r="Q29" s="520"/>
      <c r="R29" s="518"/>
      <c r="S29" s="517"/>
      <c r="T29" s="517"/>
      <c r="U29" s="517"/>
    </row>
    <row r="30" spans="1:21" s="258" customFormat="1" thickBot="1" x14ac:dyDescent="0.45">
      <c r="A30" s="283">
        <v>22</v>
      </c>
      <c r="B30" s="291" t="s">
        <v>55</v>
      </c>
      <c r="C30" s="310"/>
      <c r="D30" s="293" t="s">
        <v>514</v>
      </c>
      <c r="E30" s="530" t="s">
        <v>522</v>
      </c>
      <c r="F30" s="310" t="s">
        <v>56</v>
      </c>
      <c r="G30" s="528" t="s">
        <v>519</v>
      </c>
      <c r="H30" s="706">
        <v>2022</v>
      </c>
      <c r="I30" s="707">
        <v>180000</v>
      </c>
      <c r="J30" s="523"/>
      <c r="K30" s="518"/>
      <c r="L30" s="517"/>
      <c r="M30" s="517"/>
      <c r="N30" s="517"/>
      <c r="O30" s="517">
        <v>200000</v>
      </c>
      <c r="P30" s="517"/>
      <c r="Q30" s="520">
        <v>0</v>
      </c>
      <c r="R30" s="518"/>
      <c r="S30" s="517"/>
      <c r="T30" s="517"/>
      <c r="U30" s="517"/>
    </row>
    <row r="31" spans="1:21" s="258" customFormat="1" thickBot="1" x14ac:dyDescent="0.45">
      <c r="A31" s="283">
        <v>23</v>
      </c>
      <c r="B31" s="291" t="s">
        <v>55</v>
      </c>
      <c r="C31" s="310"/>
      <c r="D31" s="293" t="s">
        <v>514</v>
      </c>
      <c r="E31" s="530" t="s">
        <v>523</v>
      </c>
      <c r="F31" s="310" t="s">
        <v>56</v>
      </c>
      <c r="G31" s="528" t="s">
        <v>519</v>
      </c>
      <c r="H31" s="706">
        <v>2022</v>
      </c>
      <c r="I31" s="707">
        <v>90000</v>
      </c>
      <c r="J31" s="523"/>
      <c r="K31" s="518"/>
      <c r="L31" s="517"/>
      <c r="M31" s="517"/>
      <c r="N31" s="517"/>
      <c r="O31" s="517"/>
      <c r="P31" s="517">
        <v>45000</v>
      </c>
      <c r="Q31" s="520"/>
      <c r="R31" s="518"/>
      <c r="S31" s="517"/>
      <c r="T31" s="517"/>
      <c r="U31" s="517"/>
    </row>
    <row r="32" spans="1:21" s="258" customFormat="1" thickBot="1" x14ac:dyDescent="0.45">
      <c r="A32" s="283">
        <v>24</v>
      </c>
      <c r="B32" s="291" t="s">
        <v>55</v>
      </c>
      <c r="C32" s="310">
        <v>2021</v>
      </c>
      <c r="D32" s="293" t="s">
        <v>524</v>
      </c>
      <c r="E32" s="536" t="s">
        <v>534</v>
      </c>
      <c r="F32" s="310" t="s">
        <v>56</v>
      </c>
      <c r="G32" s="528" t="s">
        <v>525</v>
      </c>
      <c r="H32" s="706">
        <v>2032</v>
      </c>
      <c r="I32" s="707">
        <v>589900</v>
      </c>
      <c r="J32" s="523"/>
      <c r="K32" s="518">
        <v>518709</v>
      </c>
      <c r="L32" s="517"/>
      <c r="M32" s="517"/>
      <c r="N32" s="517"/>
      <c r="O32" s="517"/>
      <c r="P32" s="517"/>
      <c r="Q32" s="520"/>
      <c r="R32" s="518"/>
      <c r="S32" s="517"/>
      <c r="T32" s="517"/>
      <c r="U32" s="517"/>
    </row>
    <row r="33" spans="1:22" s="258" customFormat="1" thickBot="1" x14ac:dyDescent="0.45">
      <c r="A33" s="283">
        <v>25</v>
      </c>
      <c r="B33" s="291" t="s">
        <v>55</v>
      </c>
      <c r="C33" s="310">
        <v>2021</v>
      </c>
      <c r="D33" s="293" t="s">
        <v>524</v>
      </c>
      <c r="E33" s="536" t="s">
        <v>535</v>
      </c>
      <c r="F33" s="310" t="s">
        <v>56</v>
      </c>
      <c r="G33" s="528" t="s">
        <v>525</v>
      </c>
      <c r="H33" s="706">
        <v>2037</v>
      </c>
      <c r="I33" s="707">
        <v>589900</v>
      </c>
      <c r="J33" s="523"/>
      <c r="K33" s="518">
        <v>518709</v>
      </c>
      <c r="L33" s="517"/>
      <c r="M33" s="517"/>
      <c r="N33" s="517"/>
      <c r="O33" s="517"/>
      <c r="P33" s="517"/>
      <c r="Q33" s="520"/>
      <c r="R33" s="518"/>
      <c r="S33" s="517"/>
      <c r="T33" s="517"/>
      <c r="U33" s="517"/>
    </row>
    <row r="34" spans="1:22" s="258" customFormat="1" thickBot="1" x14ac:dyDescent="0.45">
      <c r="A34" s="283">
        <v>26</v>
      </c>
      <c r="B34" s="291" t="s">
        <v>55</v>
      </c>
      <c r="C34" s="310"/>
      <c r="D34" s="293" t="s">
        <v>526</v>
      </c>
      <c r="E34" s="536" t="s">
        <v>536</v>
      </c>
      <c r="F34" s="310" t="s">
        <v>56</v>
      </c>
      <c r="G34" s="528" t="s">
        <v>525</v>
      </c>
      <c r="H34" s="527"/>
      <c r="I34" s="525"/>
      <c r="J34" s="523"/>
      <c r="K34" s="518"/>
      <c r="L34" s="517"/>
      <c r="M34" s="517"/>
      <c r="N34" s="517"/>
      <c r="O34" s="517">
        <v>650000</v>
      </c>
      <c r="P34" s="517"/>
      <c r="Q34" s="520"/>
      <c r="R34" s="518"/>
      <c r="S34" s="517"/>
      <c r="T34" s="517"/>
      <c r="U34" s="517"/>
    </row>
    <row r="35" spans="1:22" s="258" customFormat="1" hidden="1" thickBot="1" x14ac:dyDescent="0.45">
      <c r="A35" s="283">
        <f>1+A34</f>
        <v>27</v>
      </c>
      <c r="B35" s="291" t="s">
        <v>55</v>
      </c>
      <c r="C35" s="310"/>
      <c r="D35" s="293" t="s">
        <v>514</v>
      </c>
      <c r="E35" s="536" t="s">
        <v>537</v>
      </c>
      <c r="F35" s="310" t="s">
        <v>56</v>
      </c>
      <c r="G35" s="528" t="s">
        <v>525</v>
      </c>
      <c r="H35" s="527"/>
      <c r="I35" s="525"/>
      <c r="J35" s="523"/>
      <c r="K35" s="518"/>
      <c r="L35" s="517"/>
      <c r="M35" s="517"/>
      <c r="N35" s="517"/>
      <c r="O35" s="517"/>
      <c r="P35" s="517"/>
      <c r="Q35" s="520"/>
      <c r="R35" s="518">
        <v>710000</v>
      </c>
      <c r="S35" s="517"/>
      <c r="T35" s="517"/>
      <c r="U35" s="517"/>
    </row>
    <row r="36" spans="1:22" s="258" customFormat="1" hidden="1" thickBot="1" x14ac:dyDescent="0.45">
      <c r="A36" s="283">
        <f>1+A35</f>
        <v>28</v>
      </c>
      <c r="B36" s="291" t="s">
        <v>55</v>
      </c>
      <c r="C36" s="310"/>
      <c r="D36" s="293" t="s">
        <v>514</v>
      </c>
      <c r="E36" s="536" t="s">
        <v>596</v>
      </c>
      <c r="F36" s="310" t="s">
        <v>56</v>
      </c>
      <c r="G36" s="528" t="s">
        <v>525</v>
      </c>
      <c r="H36" s="527"/>
      <c r="I36" s="525"/>
      <c r="J36" s="523"/>
      <c r="K36" s="518"/>
      <c r="L36" s="517"/>
      <c r="M36" s="517"/>
      <c r="N36" s="517"/>
      <c r="O36" s="517"/>
      <c r="P36" s="517"/>
      <c r="Q36" s="520"/>
      <c r="R36" s="518"/>
      <c r="S36" s="517"/>
      <c r="T36" s="517"/>
      <c r="U36" s="517"/>
      <c r="V36" s="258">
        <v>735000</v>
      </c>
    </row>
    <row r="37" spans="1:22" s="258" customFormat="1" thickBot="1" x14ac:dyDescent="0.45">
      <c r="A37" s="283">
        <v>27</v>
      </c>
      <c r="B37" s="291" t="s">
        <v>55</v>
      </c>
      <c r="C37" s="310"/>
      <c r="D37" s="293" t="s">
        <v>514</v>
      </c>
      <c r="E37" s="536" t="s">
        <v>538</v>
      </c>
      <c r="F37" s="310" t="s">
        <v>56</v>
      </c>
      <c r="G37" s="531" t="s">
        <v>555</v>
      </c>
      <c r="H37" s="527"/>
      <c r="I37" s="525"/>
      <c r="J37" s="523"/>
      <c r="K37" s="518"/>
      <c r="L37" s="517"/>
      <c r="M37" s="532">
        <v>1525000</v>
      </c>
      <c r="N37" s="517"/>
      <c r="O37" s="517"/>
      <c r="P37" s="517"/>
      <c r="Q37" s="520"/>
      <c r="R37" s="518"/>
      <c r="S37" s="517"/>
      <c r="T37" s="517"/>
      <c r="U37" s="517"/>
    </row>
    <row r="38" spans="1:22" s="258" customFormat="1" hidden="1" thickBot="1" x14ac:dyDescent="0.45">
      <c r="A38" s="283">
        <f>1+A37</f>
        <v>28</v>
      </c>
      <c r="B38" s="291" t="s">
        <v>55</v>
      </c>
      <c r="C38" s="310"/>
      <c r="D38" s="293" t="s">
        <v>514</v>
      </c>
      <c r="E38" s="536" t="s">
        <v>539</v>
      </c>
      <c r="F38" s="310" t="s">
        <v>56</v>
      </c>
      <c r="G38" s="528" t="s">
        <v>525</v>
      </c>
      <c r="H38" s="527"/>
      <c r="I38" s="525"/>
      <c r="J38" s="523"/>
      <c r="K38" s="518"/>
      <c r="L38" s="517"/>
      <c r="M38" s="517"/>
      <c r="N38" s="517"/>
      <c r="O38" s="517"/>
      <c r="P38" s="517"/>
      <c r="Q38" s="520"/>
      <c r="R38" s="518"/>
      <c r="S38" s="517"/>
      <c r="T38" s="517">
        <v>750000</v>
      </c>
      <c r="U38" s="517"/>
    </row>
    <row r="39" spans="1:22" s="258" customFormat="1" thickBot="1" x14ac:dyDescent="0.45">
      <c r="A39" s="283">
        <v>28</v>
      </c>
      <c r="B39" s="291" t="s">
        <v>55</v>
      </c>
      <c r="C39" s="310"/>
      <c r="D39" s="293" t="s">
        <v>514</v>
      </c>
      <c r="E39" s="536" t="s">
        <v>589</v>
      </c>
      <c r="F39" s="310" t="s">
        <v>56</v>
      </c>
      <c r="G39" s="528" t="s">
        <v>525</v>
      </c>
      <c r="H39" s="527"/>
      <c r="I39" s="525"/>
      <c r="J39" s="523"/>
      <c r="K39" s="518"/>
      <c r="L39" s="517"/>
      <c r="M39" s="517"/>
      <c r="N39" s="517">
        <v>125000</v>
      </c>
      <c r="O39" s="517"/>
      <c r="P39" s="517"/>
      <c r="Q39" s="520"/>
      <c r="R39" s="518"/>
      <c r="S39" s="517"/>
      <c r="T39" s="517"/>
      <c r="U39" s="517"/>
    </row>
    <row r="40" spans="1:22" s="258" customFormat="1" thickBot="1" x14ac:dyDescent="0.45">
      <c r="A40" s="283">
        <v>29</v>
      </c>
      <c r="B40" s="291" t="s">
        <v>55</v>
      </c>
      <c r="C40" s="310"/>
      <c r="D40" s="293" t="s">
        <v>514</v>
      </c>
      <c r="E40" s="536" t="s">
        <v>529</v>
      </c>
      <c r="F40" s="310" t="s">
        <v>56</v>
      </c>
      <c r="G40" s="528" t="s">
        <v>525</v>
      </c>
      <c r="H40" s="527"/>
      <c r="I40" s="525"/>
      <c r="J40" s="523"/>
      <c r="K40" s="518"/>
      <c r="L40" s="517"/>
      <c r="M40" s="517"/>
      <c r="N40" s="517">
        <v>45000</v>
      </c>
      <c r="O40" s="517"/>
      <c r="P40" s="517"/>
      <c r="Q40" s="520"/>
      <c r="R40" s="518"/>
      <c r="S40" s="517"/>
      <c r="T40" s="517"/>
      <c r="U40" s="517"/>
    </row>
    <row r="41" spans="1:22" s="258" customFormat="1" thickBot="1" x14ac:dyDescent="0.45">
      <c r="A41" s="283">
        <v>30</v>
      </c>
      <c r="B41" s="291" t="s">
        <v>55</v>
      </c>
      <c r="C41" s="310"/>
      <c r="D41" s="293" t="s">
        <v>514</v>
      </c>
      <c r="E41" s="536" t="s">
        <v>529</v>
      </c>
      <c r="F41" s="310" t="s">
        <v>56</v>
      </c>
      <c r="G41" s="528" t="s">
        <v>525</v>
      </c>
      <c r="H41" s="527"/>
      <c r="I41" s="525"/>
      <c r="J41" s="523"/>
      <c r="K41" s="518"/>
      <c r="L41" s="517"/>
      <c r="M41" s="517"/>
      <c r="N41" s="517"/>
      <c r="O41" s="517"/>
      <c r="P41" s="517"/>
      <c r="Q41" s="520">
        <v>47000</v>
      </c>
      <c r="R41" s="518"/>
      <c r="S41" s="517"/>
      <c r="T41" s="517"/>
      <c r="U41" s="517"/>
    </row>
    <row r="42" spans="1:22" s="258" customFormat="1" hidden="1" thickBot="1" x14ac:dyDescent="0.45">
      <c r="A42" s="283">
        <f>1+A41</f>
        <v>31</v>
      </c>
      <c r="B42" s="291" t="s">
        <v>55</v>
      </c>
      <c r="C42" s="310"/>
      <c r="D42" s="293" t="s">
        <v>527</v>
      </c>
      <c r="E42" s="537" t="s">
        <v>529</v>
      </c>
      <c r="F42" s="310" t="s">
        <v>56</v>
      </c>
      <c r="G42" s="528" t="s">
        <v>525</v>
      </c>
      <c r="H42" s="527"/>
      <c r="I42" s="525"/>
      <c r="J42" s="523"/>
      <c r="K42" s="518"/>
      <c r="L42" s="517"/>
      <c r="M42" s="517"/>
      <c r="N42" s="517"/>
      <c r="O42" s="517"/>
      <c r="P42" s="517"/>
      <c r="Q42" s="520"/>
      <c r="R42" s="518"/>
      <c r="S42" s="517"/>
      <c r="T42" s="517">
        <v>53000</v>
      </c>
      <c r="U42" s="517"/>
    </row>
    <row r="43" spans="1:22" s="258" customFormat="1" thickBot="1" x14ac:dyDescent="0.45">
      <c r="A43" s="283">
        <v>31</v>
      </c>
      <c r="B43" s="291" t="s">
        <v>55</v>
      </c>
      <c r="C43" s="310"/>
      <c r="D43" s="293" t="s">
        <v>514</v>
      </c>
      <c r="E43" s="536" t="s">
        <v>552</v>
      </c>
      <c r="F43" s="310" t="s">
        <v>56</v>
      </c>
      <c r="G43" s="528" t="s">
        <v>525</v>
      </c>
      <c r="H43" s="527"/>
      <c r="I43" s="525"/>
      <c r="J43" s="523"/>
      <c r="K43" s="518"/>
      <c r="L43" s="517"/>
      <c r="M43" s="517"/>
      <c r="N43" s="517"/>
      <c r="O43" s="517"/>
      <c r="P43" s="517">
        <v>50000</v>
      </c>
      <c r="Q43" s="520"/>
      <c r="R43" s="518"/>
      <c r="S43" s="517"/>
      <c r="T43" s="517"/>
      <c r="U43" s="517"/>
    </row>
    <row r="44" spans="1:22" s="258" customFormat="1" thickBot="1" x14ac:dyDescent="0.45">
      <c r="A44" s="283">
        <v>32</v>
      </c>
      <c r="B44" s="291" t="s">
        <v>528</v>
      </c>
      <c r="C44" s="310"/>
      <c r="D44" s="293" t="s">
        <v>514</v>
      </c>
      <c r="E44" s="536" t="s">
        <v>590</v>
      </c>
      <c r="F44" s="310" t="s">
        <v>56</v>
      </c>
      <c r="G44" s="528" t="s">
        <v>525</v>
      </c>
      <c r="H44" s="527"/>
      <c r="I44" s="525"/>
      <c r="J44" s="523"/>
      <c r="K44" s="518"/>
      <c r="L44" s="517"/>
      <c r="M44" s="517"/>
      <c r="N44" s="517"/>
      <c r="O44" s="517">
        <v>12000</v>
      </c>
      <c r="P44" s="517"/>
      <c r="Q44" s="520"/>
      <c r="R44" s="518"/>
      <c r="S44" s="517"/>
      <c r="T44" s="517"/>
      <c r="U44" s="517"/>
    </row>
    <row r="45" spans="1:22" s="258" customFormat="1" thickBot="1" x14ac:dyDescent="0.45">
      <c r="A45" s="283">
        <v>33</v>
      </c>
      <c r="B45" s="291" t="s">
        <v>55</v>
      </c>
      <c r="C45" s="310"/>
      <c r="D45" s="293" t="s">
        <v>514</v>
      </c>
      <c r="E45" s="536" t="s">
        <v>591</v>
      </c>
      <c r="F45" s="310" t="s">
        <v>56</v>
      </c>
      <c r="G45" s="528" t="s">
        <v>525</v>
      </c>
      <c r="H45" s="527"/>
      <c r="I45" s="525"/>
      <c r="J45" s="523"/>
      <c r="K45" s="518"/>
      <c r="L45" s="517"/>
      <c r="M45" s="517"/>
      <c r="N45" s="517">
        <v>45000</v>
      </c>
      <c r="O45" s="517"/>
      <c r="P45" s="517"/>
      <c r="Q45" s="520"/>
      <c r="R45" s="518"/>
      <c r="S45" s="517"/>
      <c r="T45" s="517"/>
      <c r="U45" s="517"/>
    </row>
    <row r="46" spans="1:22" s="258" customFormat="1" thickBot="1" x14ac:dyDescent="0.45">
      <c r="A46" s="283">
        <v>34</v>
      </c>
      <c r="B46" s="291" t="s">
        <v>55</v>
      </c>
      <c r="C46" s="310"/>
      <c r="D46" s="293" t="s">
        <v>514</v>
      </c>
      <c r="E46" s="536" t="s">
        <v>542</v>
      </c>
      <c r="F46" s="310" t="s">
        <v>56</v>
      </c>
      <c r="G46" s="528" t="s">
        <v>525</v>
      </c>
      <c r="H46" s="527"/>
      <c r="I46" s="525"/>
      <c r="J46" s="523"/>
      <c r="K46" s="518"/>
      <c r="L46" s="517">
        <v>12000</v>
      </c>
      <c r="M46" s="517"/>
      <c r="N46" s="517"/>
      <c r="O46" s="517"/>
      <c r="P46" s="517"/>
      <c r="Q46" s="520"/>
      <c r="R46" s="518"/>
      <c r="S46" s="517"/>
      <c r="T46" s="517"/>
      <c r="U46" s="517"/>
    </row>
    <row r="47" spans="1:22" s="258" customFormat="1" hidden="1" thickBot="1" x14ac:dyDescent="0.45">
      <c r="A47" s="283">
        <f t="shared" ref="A47:A52" si="0">1+A46</f>
        <v>35</v>
      </c>
      <c r="B47" s="291" t="s">
        <v>55</v>
      </c>
      <c r="C47" s="310"/>
      <c r="D47" s="293" t="s">
        <v>514</v>
      </c>
      <c r="E47" s="536" t="s">
        <v>543</v>
      </c>
      <c r="F47" s="310" t="s">
        <v>56</v>
      </c>
      <c r="G47" s="528" t="s">
        <v>525</v>
      </c>
      <c r="H47" s="527"/>
      <c r="I47" s="525"/>
      <c r="J47" s="523"/>
      <c r="K47" s="518"/>
      <c r="L47" s="517"/>
      <c r="M47" s="517"/>
      <c r="N47" s="517"/>
      <c r="O47" s="517"/>
      <c r="P47" s="517"/>
      <c r="Q47" s="520"/>
      <c r="R47" s="518"/>
      <c r="S47" s="517"/>
      <c r="T47" s="517"/>
      <c r="U47" s="517"/>
    </row>
    <row r="48" spans="1:22" s="258" customFormat="1" hidden="1" thickBot="1" x14ac:dyDescent="0.45">
      <c r="A48" s="283">
        <f t="shared" si="0"/>
        <v>36</v>
      </c>
      <c r="B48" s="291" t="s">
        <v>55</v>
      </c>
      <c r="C48" s="310"/>
      <c r="D48" s="293" t="s">
        <v>514</v>
      </c>
      <c r="E48" s="537" t="s">
        <v>530</v>
      </c>
      <c r="F48" s="310" t="s">
        <v>56</v>
      </c>
      <c r="G48" s="528" t="s">
        <v>525</v>
      </c>
      <c r="H48" s="527"/>
      <c r="I48" s="525"/>
      <c r="J48" s="523"/>
      <c r="K48" s="518"/>
      <c r="L48" s="517"/>
      <c r="M48" s="517"/>
      <c r="N48" s="517"/>
      <c r="O48" s="517"/>
      <c r="P48" s="517"/>
      <c r="Q48" s="520"/>
      <c r="R48" s="518"/>
      <c r="S48" s="517"/>
      <c r="T48" s="517"/>
      <c r="U48" s="517"/>
    </row>
    <row r="49" spans="1:21" s="258" customFormat="1" hidden="1" thickBot="1" x14ac:dyDescent="0.45">
      <c r="A49" s="283">
        <f t="shared" si="0"/>
        <v>37</v>
      </c>
      <c r="B49" s="291" t="s">
        <v>55</v>
      </c>
      <c r="C49" s="310"/>
      <c r="D49" s="293" t="s">
        <v>514</v>
      </c>
      <c r="E49" s="537" t="s">
        <v>544</v>
      </c>
      <c r="F49" s="310" t="s">
        <v>56</v>
      </c>
      <c r="G49" s="528" t="s">
        <v>525</v>
      </c>
      <c r="H49" s="527"/>
      <c r="I49" s="525"/>
      <c r="J49" s="523"/>
      <c r="K49" s="518"/>
      <c r="L49" s="517"/>
      <c r="M49" s="517"/>
      <c r="N49" s="517"/>
      <c r="O49" s="517"/>
      <c r="P49" s="517"/>
      <c r="Q49" s="520"/>
      <c r="R49" s="518"/>
      <c r="S49" s="517"/>
      <c r="T49" s="517"/>
      <c r="U49" s="517"/>
    </row>
    <row r="50" spans="1:21" s="258" customFormat="1" hidden="1" thickBot="1" x14ac:dyDescent="0.45">
      <c r="A50" s="283">
        <f t="shared" si="0"/>
        <v>38</v>
      </c>
      <c r="B50" s="291" t="s">
        <v>55</v>
      </c>
      <c r="C50" s="310"/>
      <c r="D50" s="293" t="s">
        <v>514</v>
      </c>
      <c r="E50" s="537" t="s">
        <v>545</v>
      </c>
      <c r="F50" s="310" t="s">
        <v>56</v>
      </c>
      <c r="G50" s="528" t="s">
        <v>525</v>
      </c>
      <c r="H50" s="527"/>
      <c r="I50" s="525"/>
      <c r="J50" s="523"/>
      <c r="K50" s="518"/>
      <c r="L50" s="517"/>
      <c r="M50" s="517"/>
      <c r="N50" s="517"/>
      <c r="O50" s="517"/>
      <c r="P50" s="517"/>
      <c r="Q50" s="520"/>
      <c r="R50" s="518"/>
      <c r="S50" s="517"/>
      <c r="T50" s="517"/>
      <c r="U50" s="517"/>
    </row>
    <row r="51" spans="1:21" s="258" customFormat="1" hidden="1" thickBot="1" x14ac:dyDescent="0.45">
      <c r="A51" s="283">
        <f t="shared" si="0"/>
        <v>39</v>
      </c>
      <c r="B51" s="291" t="s">
        <v>55</v>
      </c>
      <c r="C51" s="310"/>
      <c r="D51" s="293" t="s">
        <v>514</v>
      </c>
      <c r="E51" s="537" t="s">
        <v>541</v>
      </c>
      <c r="F51" s="310" t="s">
        <v>60</v>
      </c>
      <c r="G51" s="528" t="s">
        <v>525</v>
      </c>
      <c r="H51" s="527"/>
      <c r="I51" s="525"/>
      <c r="J51" s="523"/>
      <c r="K51" s="518"/>
      <c r="L51" s="517"/>
      <c r="M51" s="517"/>
      <c r="N51" s="517"/>
      <c r="O51" s="517"/>
      <c r="P51" s="517"/>
      <c r="Q51" s="520"/>
      <c r="R51" s="518"/>
      <c r="S51" s="517"/>
      <c r="T51" s="517"/>
      <c r="U51" s="517"/>
    </row>
    <row r="52" spans="1:21" s="258" customFormat="1" hidden="1" thickBot="1" x14ac:dyDescent="0.45">
      <c r="A52" s="283">
        <f t="shared" si="0"/>
        <v>40</v>
      </c>
      <c r="B52" s="291" t="s">
        <v>55</v>
      </c>
      <c r="C52" s="310"/>
      <c r="D52" s="293" t="s">
        <v>514</v>
      </c>
      <c r="E52" s="537" t="s">
        <v>551</v>
      </c>
      <c r="F52" s="310" t="s">
        <v>56</v>
      </c>
      <c r="G52" s="528" t="s">
        <v>525</v>
      </c>
      <c r="H52" s="527"/>
      <c r="I52" s="525"/>
      <c r="J52" s="523"/>
      <c r="K52" s="518"/>
      <c r="L52" s="517"/>
      <c r="M52" s="517"/>
      <c r="N52" s="517"/>
      <c r="O52" s="517"/>
      <c r="P52" s="517"/>
      <c r="Q52" s="520"/>
      <c r="R52" s="518"/>
      <c r="S52" s="517"/>
      <c r="T52" s="517"/>
      <c r="U52" s="517"/>
    </row>
    <row r="53" spans="1:21" s="258" customFormat="1" thickBot="1" x14ac:dyDescent="0.45">
      <c r="A53" s="283">
        <v>35</v>
      </c>
      <c r="B53" s="291" t="s">
        <v>55</v>
      </c>
      <c r="C53" s="310"/>
      <c r="D53" s="293" t="s">
        <v>514</v>
      </c>
      <c r="E53" s="537" t="s">
        <v>540</v>
      </c>
      <c r="F53" s="310" t="s">
        <v>56</v>
      </c>
      <c r="G53" s="528" t="s">
        <v>525</v>
      </c>
      <c r="H53" s="527"/>
      <c r="I53" s="525"/>
      <c r="J53" s="523"/>
      <c r="K53" s="518">
        <v>15000</v>
      </c>
      <c r="L53" s="517">
        <v>20000</v>
      </c>
      <c r="M53" s="517"/>
      <c r="N53" s="517"/>
      <c r="O53" s="517"/>
      <c r="P53" s="517"/>
      <c r="Q53" s="520"/>
      <c r="R53" s="518"/>
      <c r="S53" s="517"/>
      <c r="T53" s="517"/>
      <c r="U53" s="517"/>
    </row>
    <row r="54" spans="1:21" s="258" customFormat="1" hidden="1" thickBot="1" x14ac:dyDescent="0.45">
      <c r="A54" s="283">
        <f>1+A53</f>
        <v>36</v>
      </c>
      <c r="B54" s="291" t="s">
        <v>55</v>
      </c>
      <c r="C54" s="310"/>
      <c r="D54" s="293" t="s">
        <v>514</v>
      </c>
      <c r="E54" s="537" t="s">
        <v>532</v>
      </c>
      <c r="F54" s="310" t="s">
        <v>56</v>
      </c>
      <c r="G54" s="528" t="s">
        <v>525</v>
      </c>
      <c r="H54" s="527"/>
      <c r="I54" s="525"/>
      <c r="J54" s="523"/>
      <c r="K54" s="518"/>
      <c r="L54" s="517"/>
      <c r="M54" s="517"/>
      <c r="N54" s="517"/>
      <c r="O54" s="517"/>
      <c r="P54" s="517"/>
      <c r="Q54" s="520"/>
      <c r="R54" s="518">
        <v>175000</v>
      </c>
      <c r="S54" s="517">
        <v>175000</v>
      </c>
      <c r="T54" s="517"/>
      <c r="U54" s="517"/>
    </row>
    <row r="55" spans="1:21" s="258" customFormat="1" thickBot="1" x14ac:dyDescent="0.45">
      <c r="A55" s="283">
        <v>36</v>
      </c>
      <c r="B55" s="291" t="s">
        <v>528</v>
      </c>
      <c r="C55" s="310"/>
      <c r="D55" s="293" t="s">
        <v>514</v>
      </c>
      <c r="E55" s="536" t="s">
        <v>546</v>
      </c>
      <c r="F55" s="310" t="s">
        <v>56</v>
      </c>
      <c r="G55" s="528" t="s">
        <v>525</v>
      </c>
      <c r="H55" s="527"/>
      <c r="I55" s="525"/>
      <c r="J55" s="523"/>
      <c r="K55" s="518"/>
      <c r="L55" s="517">
        <v>99000</v>
      </c>
      <c r="M55" s="517"/>
      <c r="N55" s="517"/>
      <c r="O55" s="517"/>
      <c r="P55" s="517"/>
      <c r="Q55" s="520"/>
      <c r="R55" s="518"/>
      <c r="S55" s="517"/>
      <c r="T55" s="517"/>
      <c r="U55" s="517"/>
    </row>
    <row r="56" spans="1:21" s="258" customFormat="1" thickBot="1" x14ac:dyDescent="0.45">
      <c r="A56" s="283">
        <v>37</v>
      </c>
      <c r="B56" s="291" t="s">
        <v>55</v>
      </c>
      <c r="C56" s="310"/>
      <c r="D56" s="293" t="s">
        <v>514</v>
      </c>
      <c r="E56" s="536" t="s">
        <v>547</v>
      </c>
      <c r="F56" s="310" t="s">
        <v>56</v>
      </c>
      <c r="G56" s="528" t="s">
        <v>525</v>
      </c>
      <c r="H56" s="527"/>
      <c r="I56" s="525"/>
      <c r="J56" s="523"/>
      <c r="K56" s="518">
        <v>24000</v>
      </c>
      <c r="L56" s="517"/>
      <c r="M56" s="517"/>
      <c r="N56" s="517"/>
      <c r="O56" s="517"/>
      <c r="P56" s="517">
        <v>15000</v>
      </c>
      <c r="Q56" s="520"/>
      <c r="R56" s="518"/>
      <c r="S56" s="517"/>
      <c r="T56" s="517"/>
      <c r="U56" s="517">
        <v>15000</v>
      </c>
    </row>
    <row r="57" spans="1:21" s="258" customFormat="1" thickBot="1" x14ac:dyDescent="0.45">
      <c r="A57" s="283">
        <v>38</v>
      </c>
      <c r="B57" s="291" t="s">
        <v>55</v>
      </c>
      <c r="C57" s="310"/>
      <c r="D57" s="293" t="s">
        <v>514</v>
      </c>
      <c r="E57" s="536" t="s">
        <v>548</v>
      </c>
      <c r="F57" s="310" t="s">
        <v>56</v>
      </c>
      <c r="G57" s="528" t="s">
        <v>525</v>
      </c>
      <c r="H57" s="527"/>
      <c r="I57" s="525"/>
      <c r="J57" s="523"/>
      <c r="K57" s="518"/>
      <c r="L57" s="517"/>
      <c r="M57" s="517"/>
      <c r="N57" s="517"/>
      <c r="O57" s="517">
        <v>25000</v>
      </c>
      <c r="P57" s="517">
        <v>25000</v>
      </c>
      <c r="Q57" s="520"/>
      <c r="R57" s="518"/>
      <c r="S57" s="517"/>
      <c r="T57" s="517"/>
      <c r="U57" s="517"/>
    </row>
    <row r="58" spans="1:21" s="258" customFormat="1" thickBot="1" x14ac:dyDescent="0.45">
      <c r="A58" s="283">
        <v>39</v>
      </c>
      <c r="B58" s="291" t="s">
        <v>55</v>
      </c>
      <c r="C58" s="310"/>
      <c r="D58" s="293" t="s">
        <v>514</v>
      </c>
      <c r="E58" s="536" t="s">
        <v>549</v>
      </c>
      <c r="F58" s="310" t="s">
        <v>56</v>
      </c>
      <c r="G58" s="528" t="s">
        <v>525</v>
      </c>
      <c r="H58" s="527"/>
      <c r="I58" s="525"/>
      <c r="J58" s="523"/>
      <c r="K58" s="518"/>
      <c r="L58" s="517"/>
      <c r="M58" s="517"/>
      <c r="N58" s="517"/>
      <c r="O58" s="517">
        <v>10000</v>
      </c>
      <c r="P58" s="517"/>
      <c r="Q58" s="520"/>
      <c r="R58" s="518"/>
      <c r="S58" s="517"/>
      <c r="T58" s="517">
        <v>10000</v>
      </c>
      <c r="U58" s="517"/>
    </row>
    <row r="59" spans="1:21" s="258" customFormat="1" thickBot="1" x14ac:dyDescent="0.45">
      <c r="A59" s="283">
        <v>40</v>
      </c>
      <c r="B59" s="291" t="s">
        <v>55</v>
      </c>
      <c r="C59" s="310"/>
      <c r="D59" s="293" t="s">
        <v>514</v>
      </c>
      <c r="E59" s="537" t="s">
        <v>531</v>
      </c>
      <c r="F59" s="310" t="s">
        <v>56</v>
      </c>
      <c r="G59" s="528" t="s">
        <v>525</v>
      </c>
      <c r="H59" s="527"/>
      <c r="I59" s="525"/>
      <c r="J59" s="523"/>
      <c r="K59" s="518"/>
      <c r="L59" s="517"/>
      <c r="M59" s="517"/>
      <c r="N59" s="517"/>
      <c r="O59" s="517"/>
      <c r="P59" s="517">
        <v>10000</v>
      </c>
      <c r="Q59" s="520"/>
      <c r="R59" s="518"/>
      <c r="S59" s="517"/>
      <c r="T59" s="517"/>
      <c r="U59" s="517">
        <v>10000</v>
      </c>
    </row>
    <row r="60" spans="1:21" s="258" customFormat="1" hidden="1" thickBot="1" x14ac:dyDescent="0.45">
      <c r="A60" s="283">
        <f>1+A59</f>
        <v>41</v>
      </c>
      <c r="B60" s="291" t="s">
        <v>55</v>
      </c>
      <c r="C60" s="310"/>
      <c r="D60" s="293" t="s">
        <v>514</v>
      </c>
      <c r="E60" s="536" t="s">
        <v>553</v>
      </c>
      <c r="F60" s="310" t="s">
        <v>56</v>
      </c>
      <c r="G60" s="528" t="s">
        <v>525</v>
      </c>
      <c r="H60" s="527"/>
      <c r="I60" s="525"/>
      <c r="J60" s="523"/>
      <c r="K60" s="518"/>
      <c r="L60" s="517"/>
      <c r="M60" s="517"/>
      <c r="N60" s="517"/>
      <c r="O60" s="517"/>
      <c r="P60" s="517"/>
      <c r="Q60" s="520"/>
      <c r="R60" s="518"/>
      <c r="S60" s="517"/>
      <c r="T60" s="517"/>
      <c r="U60" s="517"/>
    </row>
    <row r="61" spans="1:21" s="258" customFormat="1" hidden="1" thickBot="1" x14ac:dyDescent="0.45">
      <c r="A61" s="283">
        <f>1+A60</f>
        <v>42</v>
      </c>
      <c r="B61" s="291" t="s">
        <v>55</v>
      </c>
      <c r="C61" s="310"/>
      <c r="D61" s="293" t="s">
        <v>514</v>
      </c>
      <c r="E61" s="536" t="s">
        <v>592</v>
      </c>
      <c r="F61" s="310" t="s">
        <v>56</v>
      </c>
      <c r="G61" s="528" t="s">
        <v>525</v>
      </c>
      <c r="H61" s="527"/>
      <c r="I61" s="525"/>
      <c r="J61" s="523"/>
      <c r="K61" s="518"/>
      <c r="L61" s="517"/>
      <c r="M61" s="517"/>
      <c r="N61" s="517"/>
      <c r="O61" s="517"/>
      <c r="P61" s="517"/>
      <c r="Q61" s="520"/>
      <c r="R61" s="518">
        <v>14410</v>
      </c>
      <c r="S61" s="517"/>
      <c r="T61" s="517"/>
      <c r="U61" s="517"/>
    </row>
    <row r="62" spans="1:21" s="258" customFormat="1" hidden="1" thickBot="1" x14ac:dyDescent="0.45">
      <c r="A62" s="283">
        <f>1+A61</f>
        <v>43</v>
      </c>
      <c r="B62" s="291" t="s">
        <v>55</v>
      </c>
      <c r="C62" s="310"/>
      <c r="D62" s="293" t="s">
        <v>514</v>
      </c>
      <c r="E62" s="536" t="s">
        <v>593</v>
      </c>
      <c r="F62" s="310" t="s">
        <v>56</v>
      </c>
      <c r="G62" s="528" t="s">
        <v>525</v>
      </c>
      <c r="H62" s="533"/>
      <c r="I62" s="525"/>
      <c r="J62" s="523"/>
      <c r="K62" s="518"/>
      <c r="L62" s="517"/>
      <c r="M62" s="517"/>
      <c r="N62" s="517"/>
      <c r="O62" s="517"/>
      <c r="P62" s="517"/>
      <c r="Q62" s="520"/>
      <c r="R62" s="518">
        <v>21700</v>
      </c>
      <c r="S62" s="517">
        <v>21700</v>
      </c>
      <c r="T62" s="517"/>
      <c r="U62" s="517"/>
    </row>
    <row r="63" spans="1:21" s="258" customFormat="1" hidden="1" thickBot="1" x14ac:dyDescent="0.45">
      <c r="A63" s="283">
        <f>1+A62</f>
        <v>44</v>
      </c>
      <c r="B63" s="291" t="s">
        <v>55</v>
      </c>
      <c r="C63" s="310"/>
      <c r="D63" s="293" t="s">
        <v>514</v>
      </c>
      <c r="E63" s="536" t="s">
        <v>594</v>
      </c>
      <c r="F63" s="310" t="s">
        <v>56</v>
      </c>
      <c r="G63" s="528" t="s">
        <v>525</v>
      </c>
      <c r="H63" s="527"/>
      <c r="I63" s="525"/>
      <c r="J63" s="523"/>
      <c r="K63" s="518"/>
      <c r="L63" s="517"/>
      <c r="M63" s="517"/>
      <c r="N63" s="517"/>
      <c r="O63" s="517"/>
      <c r="P63" s="517"/>
      <c r="Q63" s="520"/>
      <c r="R63" s="518">
        <v>150000</v>
      </c>
      <c r="S63" s="517">
        <v>150000</v>
      </c>
      <c r="T63" s="517"/>
      <c r="U63" s="517"/>
    </row>
    <row r="64" spans="1:21" s="258" customFormat="1" thickBot="1" x14ac:dyDescent="0.45">
      <c r="A64" s="283">
        <v>41</v>
      </c>
      <c r="B64" s="291" t="s">
        <v>55</v>
      </c>
      <c r="C64" s="310"/>
      <c r="D64" s="293" t="s">
        <v>514</v>
      </c>
      <c r="E64" s="536" t="s">
        <v>595</v>
      </c>
      <c r="F64" s="310" t="s">
        <v>56</v>
      </c>
      <c r="G64" s="534" t="s">
        <v>66</v>
      </c>
      <c r="H64" s="527"/>
      <c r="I64" s="525"/>
      <c r="J64" s="523"/>
      <c r="K64" s="518"/>
      <c r="L64" s="535">
        <v>5850</v>
      </c>
      <c r="M64" s="517"/>
      <c r="N64" s="517"/>
      <c r="O64" s="517"/>
      <c r="P64" s="517"/>
      <c r="Q64" s="520"/>
      <c r="R64" s="518"/>
      <c r="S64" s="517"/>
      <c r="T64" s="517"/>
      <c r="U64" s="517"/>
    </row>
    <row r="65" spans="1:21" s="258" customFormat="1" thickBot="1" x14ac:dyDescent="0.45">
      <c r="A65" s="283">
        <v>42</v>
      </c>
      <c r="B65" s="291" t="s">
        <v>55</v>
      </c>
      <c r="C65" s="310"/>
      <c r="D65" s="293" t="s">
        <v>514</v>
      </c>
      <c r="E65" s="536" t="s">
        <v>550</v>
      </c>
      <c r="F65" s="310" t="s">
        <v>56</v>
      </c>
      <c r="G65" s="528" t="s">
        <v>533</v>
      </c>
      <c r="H65" s="527"/>
      <c r="I65" s="525"/>
      <c r="J65" s="523"/>
      <c r="K65" s="518"/>
      <c r="L65" s="517">
        <v>5000</v>
      </c>
      <c r="M65" s="517">
        <v>5000</v>
      </c>
      <c r="N65" s="517">
        <v>5000</v>
      </c>
      <c r="O65" s="517">
        <v>5000</v>
      </c>
      <c r="P65" s="517">
        <v>5000</v>
      </c>
      <c r="Q65" s="520">
        <v>5000</v>
      </c>
      <c r="R65" s="518">
        <v>5000</v>
      </c>
      <c r="S65" s="517">
        <v>5000</v>
      </c>
      <c r="T65" s="517">
        <v>5000</v>
      </c>
      <c r="U65" s="517"/>
    </row>
    <row r="66" spans="1:21" s="258" customFormat="1" thickBot="1" x14ac:dyDescent="0.45">
      <c r="A66" s="273">
        <v>43</v>
      </c>
      <c r="B66" s="297" t="s">
        <v>55</v>
      </c>
      <c r="C66" s="410"/>
      <c r="D66" s="299" t="s">
        <v>514</v>
      </c>
      <c r="E66" s="832" t="s">
        <v>554</v>
      </c>
      <c r="F66" s="410" t="s">
        <v>56</v>
      </c>
      <c r="G66" s="833" t="s">
        <v>66</v>
      </c>
      <c r="H66" s="834"/>
      <c r="I66" s="835"/>
      <c r="J66" s="836"/>
      <c r="K66" s="837"/>
      <c r="L66" s="838">
        <v>15000</v>
      </c>
      <c r="M66" s="838">
        <v>15000</v>
      </c>
      <c r="N66" s="838">
        <v>15000</v>
      </c>
      <c r="O66" s="838">
        <v>15000</v>
      </c>
      <c r="P66" s="838">
        <v>15000</v>
      </c>
      <c r="Q66" s="839">
        <v>15000</v>
      </c>
      <c r="R66" s="604">
        <v>15000</v>
      </c>
      <c r="S66" s="605">
        <v>15000</v>
      </c>
      <c r="T66" s="605">
        <v>15000</v>
      </c>
      <c r="U66" s="605">
        <v>15000</v>
      </c>
    </row>
    <row r="67" spans="1:21" ht="12.9" hidden="1" thickBot="1" x14ac:dyDescent="0.5">
      <c r="A67" s="283">
        <f>1+A66</f>
        <v>44</v>
      </c>
      <c r="B67" s="639" t="s">
        <v>297</v>
      </c>
      <c r="C67" s="636"/>
      <c r="D67" s="630" t="s">
        <v>298</v>
      </c>
      <c r="E67" s="636" t="s">
        <v>299</v>
      </c>
      <c r="F67" s="430" t="s">
        <v>56</v>
      </c>
      <c r="G67" s="623" t="s">
        <v>300</v>
      </c>
      <c r="H67" s="619"/>
      <c r="I67" s="611"/>
      <c r="J67" s="608"/>
      <c r="K67" s="609"/>
      <c r="L67" s="610"/>
      <c r="M67" s="610"/>
      <c r="N67" s="610"/>
      <c r="O67" s="610"/>
      <c r="P67" s="610"/>
      <c r="Q67" s="611"/>
      <c r="R67" s="612">
        <v>0</v>
      </c>
      <c r="S67" s="610">
        <v>0</v>
      </c>
      <c r="T67" s="610">
        <v>40000</v>
      </c>
      <c r="U67" s="607">
        <v>0</v>
      </c>
    </row>
    <row r="68" spans="1:21" ht="12.9" hidden="1" thickBot="1" x14ac:dyDescent="0.5">
      <c r="A68" s="283">
        <f>1+A67</f>
        <v>45</v>
      </c>
      <c r="B68" s="640" t="s">
        <v>297</v>
      </c>
      <c r="C68" s="637">
        <v>2019</v>
      </c>
      <c r="D68" s="631" t="s">
        <v>298</v>
      </c>
      <c r="E68" s="637" t="s">
        <v>301</v>
      </c>
      <c r="F68" s="317" t="s">
        <v>56</v>
      </c>
      <c r="G68" s="624" t="s">
        <v>300</v>
      </c>
      <c r="H68" s="620"/>
      <c r="I68" s="557"/>
      <c r="J68" s="554"/>
      <c r="K68" s="555"/>
      <c r="L68" s="556"/>
      <c r="M68" s="556"/>
      <c r="N68" s="556"/>
      <c r="O68" s="556"/>
      <c r="P68" s="556"/>
      <c r="Q68" s="557"/>
      <c r="R68" s="558">
        <v>0</v>
      </c>
      <c r="S68" s="556">
        <v>0</v>
      </c>
      <c r="T68" s="556">
        <v>0</v>
      </c>
      <c r="U68" s="553">
        <v>50000</v>
      </c>
    </row>
    <row r="69" spans="1:21" ht="12.9" thickBot="1" x14ac:dyDescent="0.5">
      <c r="A69" s="283">
        <v>44</v>
      </c>
      <c r="B69" s="640" t="s">
        <v>297</v>
      </c>
      <c r="C69" s="637">
        <v>2013</v>
      </c>
      <c r="D69" s="631" t="s">
        <v>302</v>
      </c>
      <c r="E69" s="637" t="s">
        <v>303</v>
      </c>
      <c r="F69" s="317" t="s">
        <v>56</v>
      </c>
      <c r="G69" s="624" t="s">
        <v>300</v>
      </c>
      <c r="H69" s="620" t="s">
        <v>262</v>
      </c>
      <c r="I69" s="557">
        <v>35000</v>
      </c>
      <c r="J69" s="554"/>
      <c r="K69" s="555">
        <v>0</v>
      </c>
      <c r="L69" s="556">
        <v>0</v>
      </c>
      <c r="M69" s="556">
        <v>0</v>
      </c>
      <c r="N69" s="556">
        <v>40000</v>
      </c>
      <c r="O69" s="556"/>
      <c r="P69" s="556"/>
      <c r="Q69" s="557">
        <v>0</v>
      </c>
      <c r="R69" s="558">
        <v>0</v>
      </c>
      <c r="S69" s="556">
        <v>0</v>
      </c>
      <c r="T69" s="556">
        <v>0</v>
      </c>
      <c r="U69" s="553">
        <v>0</v>
      </c>
    </row>
    <row r="70" spans="1:21" ht="12.9" thickBot="1" x14ac:dyDescent="0.5">
      <c r="A70" s="283">
        <v>45</v>
      </c>
      <c r="B70" s="640" t="s">
        <v>297</v>
      </c>
      <c r="C70" s="637">
        <v>2008</v>
      </c>
      <c r="D70" s="631" t="s">
        <v>304</v>
      </c>
      <c r="E70" s="637" t="s">
        <v>305</v>
      </c>
      <c r="F70" s="317" t="s">
        <v>56</v>
      </c>
      <c r="G70" s="624" t="s">
        <v>300</v>
      </c>
      <c r="H70" s="620" t="s">
        <v>306</v>
      </c>
      <c r="I70" s="557">
        <v>40000</v>
      </c>
      <c r="J70" s="554"/>
      <c r="K70" s="555">
        <v>40000</v>
      </c>
      <c r="L70" s="556">
        <v>0</v>
      </c>
      <c r="M70" s="556">
        <v>0</v>
      </c>
      <c r="N70" s="556">
        <v>0</v>
      </c>
      <c r="O70" s="556">
        <v>0</v>
      </c>
      <c r="P70" s="556">
        <v>0</v>
      </c>
      <c r="Q70" s="557">
        <v>0</v>
      </c>
      <c r="R70" s="558">
        <v>0</v>
      </c>
      <c r="S70" s="556">
        <v>0</v>
      </c>
      <c r="T70" s="556">
        <v>0</v>
      </c>
      <c r="U70" s="553">
        <v>0</v>
      </c>
    </row>
    <row r="71" spans="1:21" ht="12.9" thickBot="1" x14ac:dyDescent="0.5">
      <c r="A71" s="283">
        <v>46</v>
      </c>
      <c r="B71" s="640" t="s">
        <v>297</v>
      </c>
      <c r="C71" s="637">
        <v>2012</v>
      </c>
      <c r="D71" s="631" t="s">
        <v>307</v>
      </c>
      <c r="E71" s="637" t="s">
        <v>308</v>
      </c>
      <c r="F71" s="317" t="s">
        <v>56</v>
      </c>
      <c r="G71" s="624" t="s">
        <v>300</v>
      </c>
      <c r="H71" s="620" t="s">
        <v>260</v>
      </c>
      <c r="I71" s="557">
        <v>35000</v>
      </c>
      <c r="J71" s="554"/>
      <c r="K71" s="555">
        <v>0</v>
      </c>
      <c r="L71" s="556"/>
      <c r="M71" s="556">
        <v>40000</v>
      </c>
      <c r="N71" s="556">
        <v>0</v>
      </c>
      <c r="O71" s="556"/>
      <c r="P71" s="556">
        <v>0</v>
      </c>
      <c r="Q71" s="557">
        <v>0</v>
      </c>
      <c r="R71" s="558">
        <v>0</v>
      </c>
      <c r="S71" s="556">
        <v>0</v>
      </c>
      <c r="T71" s="556">
        <v>0</v>
      </c>
      <c r="U71" s="553">
        <v>0</v>
      </c>
    </row>
    <row r="72" spans="1:21" ht="12.9" hidden="1" thickBot="1" x14ac:dyDescent="0.5">
      <c r="A72" s="283">
        <f>1+A71</f>
        <v>47</v>
      </c>
      <c r="B72" s="640" t="s">
        <v>297</v>
      </c>
      <c r="C72" s="637">
        <v>2020</v>
      </c>
      <c r="D72" s="631" t="s">
        <v>307</v>
      </c>
      <c r="E72" s="637" t="s">
        <v>309</v>
      </c>
      <c r="F72" s="317" t="s">
        <v>56</v>
      </c>
      <c r="G72" s="624" t="s">
        <v>300</v>
      </c>
      <c r="H72" s="620" t="s">
        <v>310</v>
      </c>
      <c r="I72" s="557">
        <v>35000</v>
      </c>
      <c r="J72" s="554"/>
      <c r="K72" s="555">
        <v>0</v>
      </c>
      <c r="L72" s="556">
        <v>0</v>
      </c>
      <c r="M72" s="556">
        <v>0</v>
      </c>
      <c r="N72" s="556">
        <v>0</v>
      </c>
      <c r="O72" s="556">
        <v>0</v>
      </c>
      <c r="P72" s="556">
        <v>0</v>
      </c>
      <c r="Q72" s="557">
        <v>0</v>
      </c>
      <c r="R72" s="558">
        <v>180000</v>
      </c>
      <c r="S72" s="556">
        <v>0</v>
      </c>
      <c r="T72" s="556">
        <v>0</v>
      </c>
      <c r="U72" s="553">
        <v>0</v>
      </c>
    </row>
    <row r="73" spans="1:21" ht="12.9" thickBot="1" x14ac:dyDescent="0.5">
      <c r="A73" s="283">
        <v>47</v>
      </c>
      <c r="B73" s="640" t="s">
        <v>297</v>
      </c>
      <c r="C73" s="637">
        <v>2011</v>
      </c>
      <c r="D73" s="631" t="s">
        <v>307</v>
      </c>
      <c r="E73" s="637" t="s">
        <v>311</v>
      </c>
      <c r="F73" s="317" t="s">
        <v>56</v>
      </c>
      <c r="G73" s="624" t="s">
        <v>300</v>
      </c>
      <c r="H73" s="620" t="s">
        <v>259</v>
      </c>
      <c r="I73" s="557">
        <v>60000</v>
      </c>
      <c r="J73" s="554"/>
      <c r="K73" s="555">
        <v>60000</v>
      </c>
      <c r="L73" s="556"/>
      <c r="M73" s="556">
        <v>0</v>
      </c>
      <c r="N73" s="556">
        <v>0</v>
      </c>
      <c r="O73" s="556">
        <v>0</v>
      </c>
      <c r="P73" s="556">
        <v>0</v>
      </c>
      <c r="Q73" s="557">
        <v>0</v>
      </c>
      <c r="R73" s="558">
        <v>0</v>
      </c>
      <c r="S73" s="556">
        <v>0</v>
      </c>
      <c r="T73" s="556">
        <v>0</v>
      </c>
      <c r="U73" s="553">
        <v>60000</v>
      </c>
    </row>
    <row r="74" spans="1:21" ht="12.9" thickBot="1" x14ac:dyDescent="0.5">
      <c r="A74" s="283">
        <v>48</v>
      </c>
      <c r="B74" s="640" t="s">
        <v>297</v>
      </c>
      <c r="C74" s="637">
        <v>2014</v>
      </c>
      <c r="D74" s="631" t="s">
        <v>302</v>
      </c>
      <c r="E74" s="637" t="s">
        <v>312</v>
      </c>
      <c r="F74" s="317" t="s">
        <v>56</v>
      </c>
      <c r="G74" s="624" t="s">
        <v>300</v>
      </c>
      <c r="H74" s="620" t="s">
        <v>262</v>
      </c>
      <c r="I74" s="557">
        <v>60000</v>
      </c>
      <c r="J74" s="554"/>
      <c r="K74" s="555">
        <v>0</v>
      </c>
      <c r="L74" s="556">
        <v>0</v>
      </c>
      <c r="M74" s="556">
        <v>0</v>
      </c>
      <c r="N74" s="556">
        <v>60000</v>
      </c>
      <c r="O74" s="556"/>
      <c r="P74" s="556">
        <v>0</v>
      </c>
      <c r="Q74" s="557">
        <v>0</v>
      </c>
      <c r="R74" s="558">
        <v>0</v>
      </c>
      <c r="S74" s="556">
        <v>0</v>
      </c>
      <c r="T74" s="556">
        <v>0</v>
      </c>
      <c r="U74" s="553">
        <v>0</v>
      </c>
    </row>
    <row r="75" spans="1:21" ht="12.9" thickBot="1" x14ac:dyDescent="0.5">
      <c r="A75" s="283">
        <v>49</v>
      </c>
      <c r="B75" s="640" t="s">
        <v>297</v>
      </c>
      <c r="C75" s="637">
        <v>2013</v>
      </c>
      <c r="D75" s="631" t="s">
        <v>307</v>
      </c>
      <c r="E75" s="637" t="s">
        <v>313</v>
      </c>
      <c r="F75" s="317" t="s">
        <v>56</v>
      </c>
      <c r="G75" s="624" t="s">
        <v>300</v>
      </c>
      <c r="H75" s="620" t="s">
        <v>262</v>
      </c>
      <c r="I75" s="557">
        <v>60000</v>
      </c>
      <c r="J75" s="554"/>
      <c r="K75" s="555">
        <v>0</v>
      </c>
      <c r="L75" s="556">
        <v>0</v>
      </c>
      <c r="M75" s="556">
        <v>60000</v>
      </c>
      <c r="N75" s="556"/>
      <c r="O75" s="556">
        <v>0</v>
      </c>
      <c r="P75" s="556">
        <v>0</v>
      </c>
      <c r="Q75" s="557">
        <v>0</v>
      </c>
      <c r="R75" s="558"/>
      <c r="S75" s="556"/>
      <c r="T75" s="556"/>
      <c r="U75" s="553"/>
    </row>
    <row r="76" spans="1:21" ht="12.9" thickBot="1" x14ac:dyDescent="0.5">
      <c r="A76" s="283">
        <v>50</v>
      </c>
      <c r="B76" s="640" t="s">
        <v>297</v>
      </c>
      <c r="C76" s="637">
        <v>2008</v>
      </c>
      <c r="D76" s="631" t="s">
        <v>307</v>
      </c>
      <c r="E76" s="637" t="s">
        <v>314</v>
      </c>
      <c r="F76" s="317" t="s">
        <v>56</v>
      </c>
      <c r="G76" s="624" t="s">
        <v>300</v>
      </c>
      <c r="H76" s="620" t="s">
        <v>310</v>
      </c>
      <c r="I76" s="557">
        <v>60000</v>
      </c>
      <c r="J76" s="554"/>
      <c r="K76" s="555">
        <v>60000</v>
      </c>
      <c r="L76" s="556">
        <v>0</v>
      </c>
      <c r="M76" s="556">
        <v>0</v>
      </c>
      <c r="N76" s="556">
        <v>0</v>
      </c>
      <c r="O76" s="556">
        <v>0</v>
      </c>
      <c r="P76" s="556">
        <v>0</v>
      </c>
      <c r="Q76" s="557">
        <v>0</v>
      </c>
      <c r="R76" s="558">
        <v>40000</v>
      </c>
      <c r="S76" s="556"/>
      <c r="T76" s="556"/>
      <c r="U76" s="553"/>
    </row>
    <row r="77" spans="1:21" ht="12.9" thickBot="1" x14ac:dyDescent="0.5">
      <c r="A77" s="283">
        <v>51</v>
      </c>
      <c r="B77" s="640" t="s">
        <v>297</v>
      </c>
      <c r="C77" s="637">
        <v>2013</v>
      </c>
      <c r="D77" s="631" t="s">
        <v>307</v>
      </c>
      <c r="E77" s="637" t="s">
        <v>315</v>
      </c>
      <c r="F77" s="317" t="s">
        <v>56</v>
      </c>
      <c r="G77" s="624" t="s">
        <v>300</v>
      </c>
      <c r="H77" s="620" t="s">
        <v>262</v>
      </c>
      <c r="I77" s="557">
        <v>60000</v>
      </c>
      <c r="J77" s="554"/>
      <c r="K77" s="555">
        <v>0</v>
      </c>
      <c r="L77" s="556">
        <v>0</v>
      </c>
      <c r="M77" s="556">
        <v>0</v>
      </c>
      <c r="N77" s="556">
        <v>60000</v>
      </c>
      <c r="O77" s="556">
        <v>0</v>
      </c>
      <c r="P77" s="556">
        <v>0</v>
      </c>
      <c r="Q77" s="557">
        <v>0</v>
      </c>
      <c r="R77" s="558">
        <v>0</v>
      </c>
      <c r="S77" s="556"/>
      <c r="T77" s="556"/>
      <c r="U77" s="553"/>
    </row>
    <row r="78" spans="1:21" ht="12.9" thickBot="1" x14ac:dyDescent="0.5">
      <c r="A78" s="283">
        <v>52</v>
      </c>
      <c r="B78" s="640" t="s">
        <v>297</v>
      </c>
      <c r="C78" s="637">
        <v>1997</v>
      </c>
      <c r="D78" s="631" t="s">
        <v>316</v>
      </c>
      <c r="E78" s="637" t="s">
        <v>317</v>
      </c>
      <c r="F78" s="317" t="s">
        <v>56</v>
      </c>
      <c r="G78" s="624" t="s">
        <v>300</v>
      </c>
      <c r="H78" s="620" t="s">
        <v>260</v>
      </c>
      <c r="I78" s="557">
        <v>250000</v>
      </c>
      <c r="J78" s="554"/>
      <c r="K78" s="555">
        <v>0</v>
      </c>
      <c r="L78" s="556"/>
      <c r="M78" s="556">
        <v>0</v>
      </c>
      <c r="N78" s="556">
        <v>275000</v>
      </c>
      <c r="O78" s="556">
        <v>0</v>
      </c>
      <c r="P78" s="556">
        <v>0</v>
      </c>
      <c r="Q78" s="557">
        <v>0</v>
      </c>
      <c r="R78" s="558">
        <v>0</v>
      </c>
      <c r="S78" s="556"/>
      <c r="T78" s="556"/>
      <c r="U78" s="553"/>
    </row>
    <row r="79" spans="1:21" ht="12.9" thickBot="1" x14ac:dyDescent="0.5">
      <c r="A79" s="283">
        <v>53</v>
      </c>
      <c r="B79" s="640" t="s">
        <v>297</v>
      </c>
      <c r="C79" s="637">
        <v>2007</v>
      </c>
      <c r="D79" s="631" t="s">
        <v>318</v>
      </c>
      <c r="E79" s="637" t="s">
        <v>319</v>
      </c>
      <c r="F79" s="317" t="s">
        <v>56</v>
      </c>
      <c r="G79" s="624" t="s">
        <v>300</v>
      </c>
      <c r="H79" s="620" t="s">
        <v>260</v>
      </c>
      <c r="I79" s="557">
        <v>140000</v>
      </c>
      <c r="J79" s="554"/>
      <c r="K79" s="555">
        <v>0</v>
      </c>
      <c r="L79" s="556">
        <v>140000</v>
      </c>
      <c r="M79" s="556"/>
      <c r="N79" s="556">
        <v>0</v>
      </c>
      <c r="O79" s="556">
        <v>0</v>
      </c>
      <c r="P79" s="556">
        <v>0</v>
      </c>
      <c r="Q79" s="557">
        <v>0</v>
      </c>
      <c r="R79" s="558">
        <v>0</v>
      </c>
      <c r="S79" s="556">
        <v>0</v>
      </c>
      <c r="T79" s="556">
        <v>0</v>
      </c>
      <c r="U79" s="553">
        <v>0</v>
      </c>
    </row>
    <row r="80" spans="1:21" ht="12.9" thickBot="1" x14ac:dyDescent="0.5">
      <c r="A80" s="283">
        <v>54</v>
      </c>
      <c r="B80" s="640" t="s">
        <v>297</v>
      </c>
      <c r="C80" s="637">
        <v>2004</v>
      </c>
      <c r="D80" s="631" t="s">
        <v>318</v>
      </c>
      <c r="E80" s="637" t="s">
        <v>320</v>
      </c>
      <c r="F80" s="317" t="s">
        <v>56</v>
      </c>
      <c r="G80" s="624" t="s">
        <v>300</v>
      </c>
      <c r="H80" s="620" t="s">
        <v>310</v>
      </c>
      <c r="I80" s="557">
        <v>50000</v>
      </c>
      <c r="J80" s="554"/>
      <c r="K80" s="555"/>
      <c r="L80" s="556">
        <v>50000</v>
      </c>
      <c r="M80" s="556"/>
      <c r="N80" s="556">
        <v>0</v>
      </c>
      <c r="O80" s="556">
        <v>0</v>
      </c>
      <c r="P80" s="556">
        <v>0</v>
      </c>
      <c r="Q80" s="557">
        <v>0</v>
      </c>
      <c r="R80" s="558">
        <v>0</v>
      </c>
      <c r="S80" s="556">
        <v>0</v>
      </c>
      <c r="T80" s="556">
        <v>0</v>
      </c>
      <c r="U80" s="553">
        <v>0</v>
      </c>
    </row>
    <row r="81" spans="1:21" ht="12.9" thickBot="1" x14ac:dyDescent="0.5">
      <c r="A81" s="283">
        <v>55</v>
      </c>
      <c r="B81" s="640" t="s">
        <v>297</v>
      </c>
      <c r="C81" s="637">
        <v>2015</v>
      </c>
      <c r="D81" s="631" t="s">
        <v>307</v>
      </c>
      <c r="E81" s="637" t="s">
        <v>321</v>
      </c>
      <c r="F81" s="317" t="s">
        <v>56</v>
      </c>
      <c r="G81" s="624" t="s">
        <v>300</v>
      </c>
      <c r="H81" s="620" t="s">
        <v>263</v>
      </c>
      <c r="I81" s="557">
        <v>150000</v>
      </c>
      <c r="J81" s="554"/>
      <c r="K81" s="555">
        <v>0</v>
      </c>
      <c r="L81" s="556">
        <v>0</v>
      </c>
      <c r="M81" s="556">
        <v>0</v>
      </c>
      <c r="N81" s="556">
        <v>0</v>
      </c>
      <c r="O81" s="556">
        <v>0</v>
      </c>
      <c r="P81" s="556">
        <v>160000</v>
      </c>
      <c r="Q81" s="557">
        <v>0</v>
      </c>
      <c r="R81" s="558">
        <v>0</v>
      </c>
      <c r="S81" s="556">
        <v>0</v>
      </c>
      <c r="T81" s="556">
        <v>0</v>
      </c>
      <c r="U81" s="553">
        <v>0</v>
      </c>
    </row>
    <row r="82" spans="1:21" ht="12.9" hidden="1" thickBot="1" x14ac:dyDescent="0.5">
      <c r="A82" s="283">
        <f>1+A81</f>
        <v>56</v>
      </c>
      <c r="B82" s="640" t="s">
        <v>297</v>
      </c>
      <c r="C82" s="637">
        <v>2013</v>
      </c>
      <c r="D82" s="631" t="s">
        <v>322</v>
      </c>
      <c r="E82" s="637" t="s">
        <v>323</v>
      </c>
      <c r="F82" s="317" t="s">
        <v>56</v>
      </c>
      <c r="G82" s="624" t="s">
        <v>300</v>
      </c>
      <c r="H82" s="620"/>
      <c r="I82" s="557"/>
      <c r="J82" s="554"/>
      <c r="K82" s="555"/>
      <c r="L82" s="556"/>
      <c r="M82" s="556"/>
      <c r="N82" s="556"/>
      <c r="O82" s="556"/>
      <c r="P82" s="556"/>
      <c r="Q82" s="557"/>
      <c r="R82" s="558">
        <v>165000</v>
      </c>
      <c r="S82" s="556">
        <v>0</v>
      </c>
      <c r="T82" s="556">
        <v>0</v>
      </c>
      <c r="U82" s="553">
        <v>0</v>
      </c>
    </row>
    <row r="83" spans="1:21" ht="12.9" thickBot="1" x14ac:dyDescent="0.5">
      <c r="A83" s="283">
        <v>56</v>
      </c>
      <c r="B83" s="640" t="s">
        <v>297</v>
      </c>
      <c r="C83" s="637">
        <v>2006</v>
      </c>
      <c r="D83" s="631" t="s">
        <v>304</v>
      </c>
      <c r="E83" s="637" t="s">
        <v>324</v>
      </c>
      <c r="F83" s="317" t="s">
        <v>56</v>
      </c>
      <c r="G83" s="624" t="s">
        <v>300</v>
      </c>
      <c r="H83" s="620" t="s">
        <v>325</v>
      </c>
      <c r="I83" s="557">
        <v>100000</v>
      </c>
      <c r="J83" s="554"/>
      <c r="K83" s="555"/>
      <c r="L83" s="556">
        <v>0</v>
      </c>
      <c r="M83" s="556"/>
      <c r="N83" s="556">
        <v>100000</v>
      </c>
      <c r="O83" s="556">
        <v>0</v>
      </c>
      <c r="P83" s="556">
        <v>0</v>
      </c>
      <c r="Q83" s="557">
        <v>0</v>
      </c>
      <c r="R83" s="558">
        <v>0</v>
      </c>
      <c r="S83" s="556">
        <v>0</v>
      </c>
      <c r="T83" s="556">
        <v>0</v>
      </c>
      <c r="U83" s="553">
        <v>0</v>
      </c>
    </row>
    <row r="84" spans="1:21" ht="12.9" thickBot="1" x14ac:dyDescent="0.5">
      <c r="A84" s="283">
        <v>57</v>
      </c>
      <c r="B84" s="640" t="s">
        <v>297</v>
      </c>
      <c r="C84" s="637">
        <v>2008</v>
      </c>
      <c r="D84" s="631" t="s">
        <v>318</v>
      </c>
      <c r="E84" s="637" t="s">
        <v>326</v>
      </c>
      <c r="F84" s="317" t="s">
        <v>56</v>
      </c>
      <c r="G84" s="624" t="s">
        <v>300</v>
      </c>
      <c r="H84" s="620" t="s">
        <v>261</v>
      </c>
      <c r="I84" s="557">
        <v>185000</v>
      </c>
      <c r="J84" s="554"/>
      <c r="K84" s="555">
        <v>0</v>
      </c>
      <c r="L84" s="556">
        <v>0</v>
      </c>
      <c r="M84" s="556">
        <v>185000</v>
      </c>
      <c r="N84" s="556"/>
      <c r="O84" s="556">
        <v>0</v>
      </c>
      <c r="P84" s="556">
        <v>0</v>
      </c>
      <c r="Q84" s="557">
        <v>0</v>
      </c>
      <c r="R84" s="558">
        <v>0</v>
      </c>
      <c r="S84" s="556">
        <v>0</v>
      </c>
      <c r="T84" s="556">
        <v>0</v>
      </c>
      <c r="U84" s="553">
        <v>0</v>
      </c>
    </row>
    <row r="85" spans="1:21" ht="12.9" thickBot="1" x14ac:dyDescent="0.5">
      <c r="A85" s="283">
        <v>58</v>
      </c>
      <c r="B85" s="640" t="s">
        <v>297</v>
      </c>
      <c r="C85" s="637">
        <v>2020</v>
      </c>
      <c r="D85" s="631" t="s">
        <v>304</v>
      </c>
      <c r="E85" s="637" t="s">
        <v>327</v>
      </c>
      <c r="F85" s="317" t="s">
        <v>56</v>
      </c>
      <c r="G85" s="624" t="s">
        <v>300</v>
      </c>
      <c r="H85" s="620" t="s">
        <v>310</v>
      </c>
      <c r="I85" s="557">
        <v>180000</v>
      </c>
      <c r="J85" s="554"/>
      <c r="K85" s="555">
        <v>0</v>
      </c>
      <c r="L85" s="556">
        <v>0</v>
      </c>
      <c r="M85" s="556">
        <v>0</v>
      </c>
      <c r="N85" s="556">
        <v>0</v>
      </c>
      <c r="O85" s="556">
        <v>0</v>
      </c>
      <c r="P85" s="556">
        <v>0</v>
      </c>
      <c r="Q85" s="557"/>
      <c r="R85" s="558">
        <v>0</v>
      </c>
      <c r="S85" s="556">
        <v>0</v>
      </c>
      <c r="T85" s="556">
        <v>0</v>
      </c>
      <c r="U85" s="553">
        <v>0</v>
      </c>
    </row>
    <row r="86" spans="1:21" ht="12.9" thickBot="1" x14ac:dyDescent="0.5">
      <c r="A86" s="283">
        <v>59</v>
      </c>
      <c r="B86" s="640" t="s">
        <v>297</v>
      </c>
      <c r="C86" s="637">
        <v>2015</v>
      </c>
      <c r="D86" s="631" t="s">
        <v>304</v>
      </c>
      <c r="E86" s="637" t="s">
        <v>328</v>
      </c>
      <c r="F86" s="317" t="s">
        <v>56</v>
      </c>
      <c r="G86" s="624" t="s">
        <v>300</v>
      </c>
      <c r="H86" s="620"/>
      <c r="I86" s="557"/>
      <c r="J86" s="554"/>
      <c r="K86" s="555"/>
      <c r="L86" s="556"/>
      <c r="M86" s="556"/>
      <c r="N86" s="556"/>
      <c r="O86" s="556"/>
      <c r="P86" s="556"/>
      <c r="Q86" s="557">
        <v>185000</v>
      </c>
      <c r="R86" s="558">
        <v>0</v>
      </c>
      <c r="S86" s="556">
        <v>0</v>
      </c>
      <c r="T86" s="556">
        <v>0</v>
      </c>
      <c r="U86" s="553">
        <v>0</v>
      </c>
    </row>
    <row r="87" spans="1:21" ht="12.9" hidden="1" thickBot="1" x14ac:dyDescent="0.5">
      <c r="A87" s="283">
        <f>1+A86</f>
        <v>60</v>
      </c>
      <c r="B87" s="640" t="s">
        <v>297</v>
      </c>
      <c r="C87" s="637">
        <v>2018</v>
      </c>
      <c r="D87" s="631" t="s">
        <v>298</v>
      </c>
      <c r="E87" s="637" t="s">
        <v>329</v>
      </c>
      <c r="F87" s="317" t="s">
        <v>56</v>
      </c>
      <c r="G87" s="624" t="s">
        <v>300</v>
      </c>
      <c r="H87" s="620"/>
      <c r="I87" s="557"/>
      <c r="J87" s="554"/>
      <c r="K87" s="555"/>
      <c r="L87" s="556"/>
      <c r="M87" s="556"/>
      <c r="N87" s="556"/>
      <c r="O87" s="556"/>
      <c r="P87" s="556"/>
      <c r="Q87" s="557"/>
      <c r="R87" s="558">
        <v>0</v>
      </c>
      <c r="S87" s="556">
        <v>0</v>
      </c>
      <c r="T87" s="556">
        <v>185000</v>
      </c>
      <c r="U87" s="553">
        <v>0</v>
      </c>
    </row>
    <row r="88" spans="1:21" ht="12.9" thickBot="1" x14ac:dyDescent="0.5">
      <c r="A88" s="283">
        <v>60</v>
      </c>
      <c r="B88" s="640" t="s">
        <v>297</v>
      </c>
      <c r="C88" s="637">
        <v>2014</v>
      </c>
      <c r="D88" s="631" t="s">
        <v>302</v>
      </c>
      <c r="E88" s="637" t="s">
        <v>330</v>
      </c>
      <c r="F88" s="317" t="s">
        <v>56</v>
      </c>
      <c r="G88" s="624" t="s">
        <v>300</v>
      </c>
      <c r="H88" s="620" t="s">
        <v>263</v>
      </c>
      <c r="I88" s="557">
        <v>180000</v>
      </c>
      <c r="J88" s="554"/>
      <c r="K88" s="555">
        <v>0</v>
      </c>
      <c r="L88" s="556">
        <v>0</v>
      </c>
      <c r="M88" s="556">
        <v>0</v>
      </c>
      <c r="N88" s="556">
        <v>0</v>
      </c>
      <c r="O88" s="556">
        <v>180000</v>
      </c>
      <c r="P88" s="556"/>
      <c r="Q88" s="557">
        <v>0</v>
      </c>
      <c r="R88" s="558">
        <v>0</v>
      </c>
      <c r="S88" s="556">
        <v>0</v>
      </c>
      <c r="T88" s="556">
        <v>0</v>
      </c>
      <c r="U88" s="553">
        <v>0</v>
      </c>
    </row>
    <row r="89" spans="1:21" ht="12.9" thickBot="1" x14ac:dyDescent="0.5">
      <c r="A89" s="283">
        <v>61</v>
      </c>
      <c r="B89" s="640" t="s">
        <v>297</v>
      </c>
      <c r="C89" s="637">
        <v>2015</v>
      </c>
      <c r="D89" s="631" t="s">
        <v>302</v>
      </c>
      <c r="E89" s="637" t="s">
        <v>331</v>
      </c>
      <c r="F89" s="317" t="s">
        <v>56</v>
      </c>
      <c r="G89" s="624" t="s">
        <v>300</v>
      </c>
      <c r="H89" s="620" t="s">
        <v>264</v>
      </c>
      <c r="I89" s="557">
        <v>180000</v>
      </c>
      <c r="J89" s="554"/>
      <c r="K89" s="555">
        <v>0</v>
      </c>
      <c r="L89" s="556">
        <v>0</v>
      </c>
      <c r="M89" s="556">
        <v>0</v>
      </c>
      <c r="N89" s="556">
        <v>0</v>
      </c>
      <c r="O89" s="556"/>
      <c r="P89" s="556">
        <v>185000</v>
      </c>
      <c r="Q89" s="557">
        <v>0</v>
      </c>
      <c r="R89" s="558">
        <v>0</v>
      </c>
      <c r="S89" s="556">
        <v>0</v>
      </c>
      <c r="T89" s="556">
        <v>0</v>
      </c>
      <c r="U89" s="553">
        <v>0</v>
      </c>
    </row>
    <row r="90" spans="1:21" ht="12.9" thickBot="1" x14ac:dyDescent="0.5">
      <c r="A90" s="283">
        <v>62</v>
      </c>
      <c r="B90" s="640" t="s">
        <v>297</v>
      </c>
      <c r="C90" s="637">
        <v>2015</v>
      </c>
      <c r="D90" s="631" t="s">
        <v>302</v>
      </c>
      <c r="E90" s="637" t="s">
        <v>332</v>
      </c>
      <c r="F90" s="317" t="s">
        <v>56</v>
      </c>
      <c r="G90" s="624" t="s">
        <v>300</v>
      </c>
      <c r="H90" s="620" t="s">
        <v>264</v>
      </c>
      <c r="I90" s="557">
        <v>180000</v>
      </c>
      <c r="J90" s="554"/>
      <c r="K90" s="555">
        <v>0</v>
      </c>
      <c r="L90" s="556">
        <v>0</v>
      </c>
      <c r="M90" s="556">
        <v>0</v>
      </c>
      <c r="N90" s="556">
        <v>0</v>
      </c>
      <c r="O90" s="556"/>
      <c r="P90" s="556">
        <v>185000</v>
      </c>
      <c r="Q90" s="557">
        <v>0</v>
      </c>
      <c r="R90" s="558">
        <v>0</v>
      </c>
      <c r="S90" s="556">
        <v>0</v>
      </c>
      <c r="T90" s="556">
        <v>0</v>
      </c>
      <c r="U90" s="553">
        <v>0</v>
      </c>
    </row>
    <row r="91" spans="1:21" ht="12.9" thickBot="1" x14ac:dyDescent="0.5">
      <c r="A91" s="283">
        <v>63</v>
      </c>
      <c r="B91" s="640" t="s">
        <v>297</v>
      </c>
      <c r="C91" s="637">
        <v>2014</v>
      </c>
      <c r="D91" s="631" t="s">
        <v>302</v>
      </c>
      <c r="E91" s="637" t="s">
        <v>333</v>
      </c>
      <c r="F91" s="317" t="s">
        <v>56</v>
      </c>
      <c r="G91" s="624" t="s">
        <v>300</v>
      </c>
      <c r="H91" s="620" t="s">
        <v>263</v>
      </c>
      <c r="I91" s="557">
        <v>180000</v>
      </c>
      <c r="J91" s="554"/>
      <c r="K91" s="555">
        <v>0</v>
      </c>
      <c r="L91" s="556">
        <v>0</v>
      </c>
      <c r="M91" s="556">
        <v>0</v>
      </c>
      <c r="N91" s="556"/>
      <c r="O91" s="556">
        <v>180000</v>
      </c>
      <c r="P91" s="556">
        <v>0</v>
      </c>
      <c r="Q91" s="557">
        <v>0</v>
      </c>
      <c r="R91" s="558">
        <v>0</v>
      </c>
      <c r="S91" s="556">
        <v>0</v>
      </c>
      <c r="T91" s="556">
        <v>0</v>
      </c>
      <c r="U91" s="553">
        <v>0</v>
      </c>
    </row>
    <row r="92" spans="1:21" ht="12.9" hidden="1" thickBot="1" x14ac:dyDescent="0.5">
      <c r="A92" s="283">
        <f>1+A91</f>
        <v>64</v>
      </c>
      <c r="B92" s="640" t="s">
        <v>297</v>
      </c>
      <c r="C92" s="637">
        <v>2019</v>
      </c>
      <c r="D92" s="631" t="s">
        <v>302</v>
      </c>
      <c r="E92" s="637" t="s">
        <v>334</v>
      </c>
      <c r="F92" s="317" t="s">
        <v>56</v>
      </c>
      <c r="G92" s="624" t="s">
        <v>300</v>
      </c>
      <c r="H92" s="620"/>
      <c r="I92" s="557"/>
      <c r="J92" s="554"/>
      <c r="K92" s="555"/>
      <c r="L92" s="556"/>
      <c r="M92" s="556"/>
      <c r="N92" s="556"/>
      <c r="O92" s="556"/>
      <c r="P92" s="556"/>
      <c r="Q92" s="557"/>
      <c r="R92" s="558">
        <v>0</v>
      </c>
      <c r="S92" s="556">
        <v>0</v>
      </c>
      <c r="T92" s="556">
        <v>185000</v>
      </c>
      <c r="U92" s="553">
        <v>0</v>
      </c>
    </row>
    <row r="93" spans="1:21" ht="12.9" hidden="1" thickBot="1" x14ac:dyDescent="0.5">
      <c r="A93" s="283">
        <f>1+A92</f>
        <v>65</v>
      </c>
      <c r="B93" s="640" t="s">
        <v>297</v>
      </c>
      <c r="C93" s="637">
        <v>2019</v>
      </c>
      <c r="D93" s="631" t="s">
        <v>302</v>
      </c>
      <c r="E93" s="637" t="s">
        <v>335</v>
      </c>
      <c r="F93" s="317" t="s">
        <v>56</v>
      </c>
      <c r="G93" s="624" t="s">
        <v>300</v>
      </c>
      <c r="H93" s="620"/>
      <c r="I93" s="557"/>
      <c r="J93" s="554"/>
      <c r="K93" s="555"/>
      <c r="L93" s="556"/>
      <c r="M93" s="556"/>
      <c r="N93" s="556"/>
      <c r="O93" s="556"/>
      <c r="P93" s="556"/>
      <c r="Q93" s="557"/>
      <c r="R93" s="558">
        <v>0</v>
      </c>
      <c r="S93" s="556">
        <v>0</v>
      </c>
      <c r="T93" s="556">
        <v>185000</v>
      </c>
      <c r="U93" s="553">
        <v>0</v>
      </c>
    </row>
    <row r="94" spans="1:21" ht="12.9" thickBot="1" x14ac:dyDescent="0.5">
      <c r="A94" s="283">
        <v>64</v>
      </c>
      <c r="B94" s="640" t="s">
        <v>297</v>
      </c>
      <c r="C94" s="637">
        <v>2009</v>
      </c>
      <c r="D94" s="631" t="s">
        <v>304</v>
      </c>
      <c r="E94" s="637" t="s">
        <v>336</v>
      </c>
      <c r="F94" s="317" t="s">
        <v>56</v>
      </c>
      <c r="G94" s="624" t="s">
        <v>300</v>
      </c>
      <c r="H94" s="620" t="s">
        <v>310</v>
      </c>
      <c r="I94" s="557">
        <v>180000</v>
      </c>
      <c r="J94" s="554"/>
      <c r="K94" s="555">
        <v>0</v>
      </c>
      <c r="L94" s="556">
        <v>0</v>
      </c>
      <c r="M94" s="556">
        <v>180000</v>
      </c>
      <c r="N94" s="556">
        <v>0</v>
      </c>
      <c r="O94" s="556">
        <v>0</v>
      </c>
      <c r="P94" s="556">
        <v>0</v>
      </c>
      <c r="Q94" s="557">
        <v>0</v>
      </c>
      <c r="R94" s="558">
        <v>0</v>
      </c>
      <c r="S94" s="556">
        <v>0</v>
      </c>
      <c r="T94" s="556">
        <v>0</v>
      </c>
      <c r="U94" s="553">
        <v>0</v>
      </c>
    </row>
    <row r="95" spans="1:21" ht="12.9" hidden="1" thickBot="1" x14ac:dyDescent="0.5">
      <c r="A95" s="283">
        <f>1+A94</f>
        <v>65</v>
      </c>
      <c r="B95" s="640" t="s">
        <v>297</v>
      </c>
      <c r="C95" s="637">
        <v>2020</v>
      </c>
      <c r="D95" s="631" t="s">
        <v>304</v>
      </c>
      <c r="E95" s="637" t="s">
        <v>337</v>
      </c>
      <c r="F95" s="317" t="s">
        <v>56</v>
      </c>
      <c r="G95" s="624" t="s">
        <v>300</v>
      </c>
      <c r="H95" s="620" t="s">
        <v>310</v>
      </c>
      <c r="I95" s="557">
        <v>180000</v>
      </c>
      <c r="J95" s="554"/>
      <c r="K95" s="555">
        <v>0</v>
      </c>
      <c r="L95" s="556">
        <v>0</v>
      </c>
      <c r="M95" s="556">
        <v>0</v>
      </c>
      <c r="N95" s="556">
        <v>0</v>
      </c>
      <c r="O95" s="556">
        <v>0</v>
      </c>
      <c r="P95" s="556">
        <v>0</v>
      </c>
      <c r="Q95" s="557"/>
      <c r="R95" s="558">
        <v>0</v>
      </c>
      <c r="S95" s="556">
        <v>0</v>
      </c>
      <c r="T95" s="556">
        <v>0</v>
      </c>
      <c r="U95" s="553">
        <v>0</v>
      </c>
    </row>
    <row r="96" spans="1:21" ht="12.9" hidden="1" thickBot="1" x14ac:dyDescent="0.5">
      <c r="A96" s="283">
        <f>1+A95</f>
        <v>66</v>
      </c>
      <c r="B96" s="640" t="s">
        <v>297</v>
      </c>
      <c r="C96" s="637">
        <v>2017</v>
      </c>
      <c r="D96" s="631" t="s">
        <v>304</v>
      </c>
      <c r="E96" s="637" t="s">
        <v>338</v>
      </c>
      <c r="F96" s="317" t="s">
        <v>56</v>
      </c>
      <c r="G96" s="624" t="s">
        <v>300</v>
      </c>
      <c r="H96" s="620"/>
      <c r="I96" s="557"/>
      <c r="J96" s="554"/>
      <c r="K96" s="555"/>
      <c r="L96" s="556"/>
      <c r="M96" s="556"/>
      <c r="N96" s="556"/>
      <c r="O96" s="556"/>
      <c r="P96" s="556"/>
      <c r="Q96" s="557"/>
      <c r="R96" s="558">
        <v>0</v>
      </c>
      <c r="S96" s="556">
        <v>0</v>
      </c>
      <c r="T96" s="556">
        <v>185000</v>
      </c>
      <c r="U96" s="553">
        <v>0</v>
      </c>
    </row>
    <row r="97" spans="1:21" ht="12.9" thickBot="1" x14ac:dyDescent="0.5">
      <c r="A97" s="283">
        <v>65</v>
      </c>
      <c r="B97" s="640" t="s">
        <v>297</v>
      </c>
      <c r="C97" s="637">
        <v>2010</v>
      </c>
      <c r="D97" s="631" t="s">
        <v>304</v>
      </c>
      <c r="E97" s="637" t="s">
        <v>339</v>
      </c>
      <c r="F97" s="317" t="s">
        <v>56</v>
      </c>
      <c r="G97" s="624" t="s">
        <v>300</v>
      </c>
      <c r="H97" s="620" t="s">
        <v>260</v>
      </c>
      <c r="I97" s="557">
        <v>195000</v>
      </c>
      <c r="J97" s="554"/>
      <c r="K97" s="555">
        <v>0</v>
      </c>
      <c r="L97" s="556">
        <v>195000</v>
      </c>
      <c r="M97" s="556"/>
      <c r="N97" s="556">
        <v>0</v>
      </c>
      <c r="O97" s="556">
        <v>0</v>
      </c>
      <c r="P97" s="556">
        <v>0</v>
      </c>
      <c r="Q97" s="557">
        <v>0</v>
      </c>
      <c r="R97" s="558">
        <v>0</v>
      </c>
      <c r="S97" s="556">
        <v>0</v>
      </c>
      <c r="T97" s="556">
        <v>0</v>
      </c>
      <c r="U97" s="553">
        <v>0</v>
      </c>
    </row>
    <row r="98" spans="1:21" ht="12.9" hidden="1" thickBot="1" x14ac:dyDescent="0.5">
      <c r="A98" s="283">
        <f>1+A97</f>
        <v>66</v>
      </c>
      <c r="B98" s="640" t="s">
        <v>297</v>
      </c>
      <c r="C98" s="637">
        <v>2018</v>
      </c>
      <c r="D98" s="631" t="s">
        <v>304</v>
      </c>
      <c r="E98" s="637" t="s">
        <v>340</v>
      </c>
      <c r="F98" s="317" t="s">
        <v>56</v>
      </c>
      <c r="G98" s="624" t="s">
        <v>300</v>
      </c>
      <c r="H98" s="620"/>
      <c r="I98" s="557"/>
      <c r="J98" s="554"/>
      <c r="K98" s="555"/>
      <c r="L98" s="556"/>
      <c r="M98" s="556"/>
      <c r="N98" s="556"/>
      <c r="O98" s="556"/>
      <c r="P98" s="556"/>
      <c r="Q98" s="557"/>
      <c r="R98" s="558">
        <v>0</v>
      </c>
      <c r="S98" s="556">
        <v>0</v>
      </c>
      <c r="T98" s="556">
        <v>185000</v>
      </c>
      <c r="U98" s="553">
        <v>0</v>
      </c>
    </row>
    <row r="99" spans="1:21" ht="12.9" thickBot="1" x14ac:dyDescent="0.5">
      <c r="A99" s="283">
        <v>66</v>
      </c>
      <c r="B99" s="640" t="s">
        <v>297</v>
      </c>
      <c r="C99" s="637">
        <v>2021</v>
      </c>
      <c r="D99" s="631" t="s">
        <v>304</v>
      </c>
      <c r="E99" s="637" t="s">
        <v>341</v>
      </c>
      <c r="F99" s="317" t="s">
        <v>56</v>
      </c>
      <c r="G99" s="624" t="s">
        <v>300</v>
      </c>
      <c r="H99" s="620" t="s">
        <v>310</v>
      </c>
      <c r="I99" s="557">
        <v>180000</v>
      </c>
      <c r="J99" s="554"/>
      <c r="K99" s="555">
        <v>180000</v>
      </c>
      <c r="L99" s="556">
        <v>0</v>
      </c>
      <c r="M99" s="556">
        <v>0</v>
      </c>
      <c r="N99" s="556">
        <v>0</v>
      </c>
      <c r="O99" s="556">
        <v>0</v>
      </c>
      <c r="P99" s="556">
        <v>0</v>
      </c>
      <c r="Q99" s="557">
        <v>0</v>
      </c>
      <c r="R99" s="558">
        <v>0</v>
      </c>
      <c r="S99" s="556">
        <v>0</v>
      </c>
      <c r="T99" s="556">
        <v>0</v>
      </c>
      <c r="U99" s="553">
        <v>0</v>
      </c>
    </row>
    <row r="100" spans="1:21" ht="12.9" thickBot="1" x14ac:dyDescent="0.5">
      <c r="A100" s="283">
        <v>67</v>
      </c>
      <c r="B100" s="640" t="s">
        <v>297</v>
      </c>
      <c r="C100" s="637">
        <v>2002</v>
      </c>
      <c r="D100" s="631" t="s">
        <v>342</v>
      </c>
      <c r="E100" s="637" t="s">
        <v>343</v>
      </c>
      <c r="F100" s="317" t="s">
        <v>56</v>
      </c>
      <c r="G100" s="624" t="s">
        <v>300</v>
      </c>
      <c r="H100" s="620" t="s">
        <v>260</v>
      </c>
      <c r="I100" s="557">
        <v>95000</v>
      </c>
      <c r="J100" s="554"/>
      <c r="K100" s="555">
        <v>0</v>
      </c>
      <c r="L100" s="556"/>
      <c r="M100" s="556">
        <v>95000</v>
      </c>
      <c r="N100" s="556">
        <v>0</v>
      </c>
      <c r="O100" s="556"/>
      <c r="P100" s="556">
        <v>0</v>
      </c>
      <c r="Q100" s="557">
        <v>0</v>
      </c>
      <c r="R100" s="558">
        <v>0</v>
      </c>
      <c r="S100" s="556">
        <v>0</v>
      </c>
      <c r="T100" s="556">
        <v>0</v>
      </c>
      <c r="U100" s="553">
        <v>0</v>
      </c>
    </row>
    <row r="101" spans="1:21" ht="12.9" thickBot="1" x14ac:dyDescent="0.5">
      <c r="A101" s="283">
        <v>68</v>
      </c>
      <c r="B101" s="640" t="s">
        <v>297</v>
      </c>
      <c r="C101" s="637">
        <v>2014</v>
      </c>
      <c r="D101" s="631" t="s">
        <v>342</v>
      </c>
      <c r="E101" s="637" t="s">
        <v>344</v>
      </c>
      <c r="F101" s="317" t="s">
        <v>56</v>
      </c>
      <c r="G101" s="624" t="s">
        <v>300</v>
      </c>
      <c r="H101" s="620" t="s">
        <v>262</v>
      </c>
      <c r="I101" s="557">
        <v>95000</v>
      </c>
      <c r="J101" s="554"/>
      <c r="K101" s="555"/>
      <c r="L101" s="556"/>
      <c r="M101" s="556"/>
      <c r="N101" s="556">
        <v>0</v>
      </c>
      <c r="O101" s="556">
        <v>95000</v>
      </c>
      <c r="P101" s="556"/>
      <c r="Q101" s="557"/>
      <c r="R101" s="558">
        <v>15000</v>
      </c>
      <c r="S101" s="556">
        <v>0</v>
      </c>
      <c r="T101" s="556">
        <v>0</v>
      </c>
      <c r="U101" s="553">
        <v>0</v>
      </c>
    </row>
    <row r="102" spans="1:21" ht="12.9" hidden="1" thickBot="1" x14ac:dyDescent="0.5">
      <c r="A102" s="283">
        <f>1+A101</f>
        <v>69</v>
      </c>
      <c r="B102" s="640" t="s">
        <v>297</v>
      </c>
      <c r="C102" s="637">
        <v>2017</v>
      </c>
      <c r="D102" s="631" t="s">
        <v>318</v>
      </c>
      <c r="E102" s="637" t="s">
        <v>345</v>
      </c>
      <c r="F102" s="317" t="s">
        <v>56</v>
      </c>
      <c r="G102" s="624" t="s">
        <v>300</v>
      </c>
      <c r="H102" s="620"/>
      <c r="I102" s="557"/>
      <c r="J102" s="554"/>
      <c r="K102" s="555"/>
      <c r="L102" s="556"/>
      <c r="M102" s="556"/>
      <c r="N102" s="556"/>
      <c r="O102" s="556"/>
      <c r="P102" s="556"/>
      <c r="Q102" s="557"/>
      <c r="R102" s="558">
        <v>145000</v>
      </c>
      <c r="S102" s="556">
        <v>0</v>
      </c>
      <c r="T102" s="556">
        <v>0</v>
      </c>
      <c r="U102" s="553">
        <v>0</v>
      </c>
    </row>
    <row r="103" spans="1:21" ht="12.9" thickBot="1" x14ac:dyDescent="0.5">
      <c r="A103" s="283">
        <v>69</v>
      </c>
      <c r="B103" s="640" t="s">
        <v>297</v>
      </c>
      <c r="C103" s="637">
        <v>2012</v>
      </c>
      <c r="D103" s="631" t="s">
        <v>318</v>
      </c>
      <c r="E103" s="637" t="s">
        <v>346</v>
      </c>
      <c r="F103" s="317" t="s">
        <v>56</v>
      </c>
      <c r="G103" s="624" t="s">
        <v>300</v>
      </c>
      <c r="H103" s="620"/>
      <c r="I103" s="557"/>
      <c r="J103" s="554"/>
      <c r="K103" s="555"/>
      <c r="L103" s="556"/>
      <c r="M103" s="556"/>
      <c r="N103" s="556"/>
      <c r="O103" s="556"/>
      <c r="P103" s="556"/>
      <c r="Q103" s="557">
        <v>145000</v>
      </c>
      <c r="R103" s="558">
        <v>0</v>
      </c>
      <c r="S103" s="556">
        <v>0</v>
      </c>
      <c r="T103" s="556">
        <v>0</v>
      </c>
      <c r="U103" s="553">
        <v>0</v>
      </c>
    </row>
    <row r="104" spans="1:21" ht="12.9" thickBot="1" x14ac:dyDescent="0.5">
      <c r="A104" s="283">
        <v>70</v>
      </c>
      <c r="B104" s="640" t="s">
        <v>297</v>
      </c>
      <c r="C104" s="637">
        <v>2008</v>
      </c>
      <c r="D104" s="631" t="s">
        <v>347</v>
      </c>
      <c r="E104" s="637" t="s">
        <v>348</v>
      </c>
      <c r="F104" s="317" t="s">
        <v>56</v>
      </c>
      <c r="G104" s="624" t="s">
        <v>300</v>
      </c>
      <c r="H104" s="620" t="s">
        <v>264</v>
      </c>
      <c r="I104" s="557">
        <v>65000</v>
      </c>
      <c r="J104" s="554"/>
      <c r="K104" s="555">
        <v>0</v>
      </c>
      <c r="L104" s="556">
        <v>0</v>
      </c>
      <c r="M104" s="556"/>
      <c r="N104" s="556"/>
      <c r="O104" s="556">
        <v>0</v>
      </c>
      <c r="P104" s="556">
        <v>65000</v>
      </c>
      <c r="Q104" s="557">
        <v>0</v>
      </c>
      <c r="R104" s="558">
        <v>50000</v>
      </c>
      <c r="S104" s="556"/>
      <c r="T104" s="556"/>
      <c r="U104" s="553"/>
    </row>
    <row r="105" spans="1:21" ht="12.9" hidden="1" thickBot="1" x14ac:dyDescent="0.5">
      <c r="A105" s="283">
        <f>1+A104</f>
        <v>71</v>
      </c>
      <c r="B105" s="640" t="s">
        <v>297</v>
      </c>
      <c r="C105" s="637">
        <v>2016</v>
      </c>
      <c r="D105" s="631" t="s">
        <v>347</v>
      </c>
      <c r="E105" s="637" t="s">
        <v>349</v>
      </c>
      <c r="F105" s="317" t="s">
        <v>56</v>
      </c>
      <c r="G105" s="624" t="s">
        <v>300</v>
      </c>
      <c r="H105" s="620"/>
      <c r="I105" s="557"/>
      <c r="J105" s="554"/>
      <c r="K105" s="555"/>
      <c r="L105" s="556"/>
      <c r="M105" s="556"/>
      <c r="N105" s="556"/>
      <c r="O105" s="556"/>
      <c r="P105" s="556"/>
      <c r="Q105" s="557"/>
      <c r="R105" s="558">
        <v>0</v>
      </c>
      <c r="S105" s="556">
        <v>0</v>
      </c>
      <c r="T105" s="556">
        <v>0</v>
      </c>
      <c r="U105" s="553">
        <v>0</v>
      </c>
    </row>
    <row r="106" spans="1:21" ht="12.9" hidden="1" thickBot="1" x14ac:dyDescent="0.5">
      <c r="A106" s="283">
        <f>1+A105</f>
        <v>72</v>
      </c>
      <c r="B106" s="640" t="s">
        <v>297</v>
      </c>
      <c r="C106" s="637">
        <v>1988</v>
      </c>
      <c r="D106" s="631" t="s">
        <v>316</v>
      </c>
      <c r="E106" s="637" t="s">
        <v>350</v>
      </c>
      <c r="F106" s="317" t="s">
        <v>56</v>
      </c>
      <c r="G106" s="624" t="s">
        <v>300</v>
      </c>
      <c r="H106" s="620" t="s">
        <v>351</v>
      </c>
      <c r="I106" s="557">
        <v>15000</v>
      </c>
      <c r="J106" s="554"/>
      <c r="K106" s="555">
        <v>0</v>
      </c>
      <c r="L106" s="556">
        <v>0</v>
      </c>
      <c r="M106" s="556">
        <v>0</v>
      </c>
      <c r="N106" s="556">
        <v>0</v>
      </c>
      <c r="O106" s="556">
        <v>0</v>
      </c>
      <c r="P106" s="556">
        <v>0</v>
      </c>
      <c r="Q106" s="557">
        <v>0</v>
      </c>
      <c r="R106" s="558">
        <v>0</v>
      </c>
      <c r="S106" s="556">
        <v>0</v>
      </c>
      <c r="T106" s="556">
        <v>0</v>
      </c>
      <c r="U106" s="553">
        <v>0</v>
      </c>
    </row>
    <row r="107" spans="1:21" ht="12.9" hidden="1" thickBot="1" x14ac:dyDescent="0.5">
      <c r="A107" s="283">
        <f>1+A106</f>
        <v>73</v>
      </c>
      <c r="B107" s="640" t="s">
        <v>297</v>
      </c>
      <c r="C107" s="637">
        <v>2017</v>
      </c>
      <c r="D107" s="631" t="s">
        <v>302</v>
      </c>
      <c r="E107" s="637" t="s">
        <v>338</v>
      </c>
      <c r="F107" s="317" t="s">
        <v>56</v>
      </c>
      <c r="G107" s="624" t="s">
        <v>300</v>
      </c>
      <c r="H107" s="620" t="s">
        <v>266</v>
      </c>
      <c r="I107" s="557">
        <v>180000</v>
      </c>
      <c r="J107" s="554"/>
      <c r="K107" s="555">
        <v>0</v>
      </c>
      <c r="L107" s="556">
        <v>0</v>
      </c>
      <c r="M107" s="556">
        <v>0</v>
      </c>
      <c r="N107" s="556">
        <v>0</v>
      </c>
      <c r="O107" s="556">
        <v>0</v>
      </c>
      <c r="P107" s="556"/>
      <c r="Q107" s="557">
        <v>0</v>
      </c>
      <c r="R107" s="558"/>
      <c r="S107" s="556"/>
      <c r="T107" s="556"/>
      <c r="U107" s="553"/>
    </row>
    <row r="108" spans="1:21" ht="12.9" thickBot="1" x14ac:dyDescent="0.5">
      <c r="A108" s="283">
        <v>71</v>
      </c>
      <c r="B108" s="640" t="s">
        <v>297</v>
      </c>
      <c r="C108" s="637">
        <v>1981</v>
      </c>
      <c r="D108" s="631" t="s">
        <v>316</v>
      </c>
      <c r="E108" s="637" t="s">
        <v>352</v>
      </c>
      <c r="F108" s="317" t="s">
        <v>56</v>
      </c>
      <c r="G108" s="624" t="s">
        <v>300</v>
      </c>
      <c r="H108" s="620" t="s">
        <v>353</v>
      </c>
      <c r="I108" s="557">
        <v>15000</v>
      </c>
      <c r="J108" s="554"/>
      <c r="K108" s="555"/>
      <c r="L108" s="556">
        <v>15000</v>
      </c>
      <c r="M108" s="556">
        <v>0</v>
      </c>
      <c r="N108" s="556">
        <v>0</v>
      </c>
      <c r="O108" s="556">
        <v>0</v>
      </c>
      <c r="P108" s="556">
        <v>0</v>
      </c>
      <c r="Q108" s="557">
        <v>0</v>
      </c>
      <c r="R108" s="558"/>
      <c r="S108" s="556"/>
      <c r="T108" s="556"/>
      <c r="U108" s="553"/>
    </row>
    <row r="109" spans="1:21" ht="12.9" thickBot="1" x14ac:dyDescent="0.5">
      <c r="A109" s="283">
        <v>72</v>
      </c>
      <c r="B109" s="640" t="s">
        <v>297</v>
      </c>
      <c r="C109" s="637">
        <v>1996</v>
      </c>
      <c r="D109" s="631" t="s">
        <v>316</v>
      </c>
      <c r="E109" s="637" t="s">
        <v>354</v>
      </c>
      <c r="F109" s="317" t="s">
        <v>56</v>
      </c>
      <c r="G109" s="624" t="s">
        <v>300</v>
      </c>
      <c r="H109" s="620" t="s">
        <v>259</v>
      </c>
      <c r="I109" s="557">
        <v>15000</v>
      </c>
      <c r="J109" s="554"/>
      <c r="K109" s="555">
        <v>15000</v>
      </c>
      <c r="L109" s="556"/>
      <c r="M109" s="556">
        <v>0</v>
      </c>
      <c r="N109" s="556">
        <v>0</v>
      </c>
      <c r="O109" s="556">
        <v>0</v>
      </c>
      <c r="P109" s="556">
        <v>0</v>
      </c>
      <c r="Q109" s="557">
        <v>0</v>
      </c>
      <c r="R109" s="558"/>
      <c r="S109" s="556"/>
      <c r="T109" s="556"/>
      <c r="U109" s="553"/>
    </row>
    <row r="110" spans="1:21" ht="12.9" thickBot="1" x14ac:dyDescent="0.5">
      <c r="A110" s="283">
        <v>73</v>
      </c>
      <c r="B110" s="640" t="s">
        <v>297</v>
      </c>
      <c r="C110" s="637">
        <v>1998</v>
      </c>
      <c r="D110" s="631" t="s">
        <v>316</v>
      </c>
      <c r="E110" s="637" t="s">
        <v>355</v>
      </c>
      <c r="F110" s="317" t="s">
        <v>56</v>
      </c>
      <c r="G110" s="624" t="s">
        <v>300</v>
      </c>
      <c r="H110" s="620" t="s">
        <v>261</v>
      </c>
      <c r="I110" s="557">
        <v>15000</v>
      </c>
      <c r="J110" s="554"/>
      <c r="K110" s="555">
        <v>0</v>
      </c>
      <c r="L110" s="556">
        <v>0</v>
      </c>
      <c r="M110" s="556">
        <v>15000</v>
      </c>
      <c r="N110" s="556"/>
      <c r="O110" s="556">
        <v>0</v>
      </c>
      <c r="P110" s="556">
        <v>0</v>
      </c>
      <c r="Q110" s="557">
        <v>0</v>
      </c>
      <c r="R110" s="558">
        <v>0</v>
      </c>
      <c r="S110" s="556">
        <v>0</v>
      </c>
      <c r="T110" s="556">
        <v>0</v>
      </c>
      <c r="U110" s="553">
        <v>0</v>
      </c>
    </row>
    <row r="111" spans="1:21" ht="12.9" thickBot="1" x14ac:dyDescent="0.5">
      <c r="A111" s="283">
        <v>74</v>
      </c>
      <c r="B111" s="640" t="s">
        <v>297</v>
      </c>
      <c r="C111" s="637">
        <v>2002</v>
      </c>
      <c r="D111" s="631" t="s">
        <v>316</v>
      </c>
      <c r="E111" s="637" t="s">
        <v>356</v>
      </c>
      <c r="F111" s="317" t="s">
        <v>56</v>
      </c>
      <c r="G111" s="624" t="s">
        <v>300</v>
      </c>
      <c r="H111" s="620" t="s">
        <v>265</v>
      </c>
      <c r="I111" s="557">
        <v>15000</v>
      </c>
      <c r="J111" s="554"/>
      <c r="K111" s="555">
        <v>0</v>
      </c>
      <c r="L111" s="556">
        <v>0</v>
      </c>
      <c r="M111" s="556">
        <v>0</v>
      </c>
      <c r="N111" s="556">
        <v>0</v>
      </c>
      <c r="O111" s="556">
        <v>0</v>
      </c>
      <c r="P111" s="556">
        <v>0</v>
      </c>
      <c r="Q111" s="557">
        <v>15000</v>
      </c>
      <c r="R111" s="558"/>
      <c r="S111" s="556"/>
      <c r="T111" s="556"/>
      <c r="U111" s="553"/>
    </row>
    <row r="112" spans="1:21" ht="12.9" thickBot="1" x14ac:dyDescent="0.5">
      <c r="A112" s="283">
        <v>75</v>
      </c>
      <c r="B112" s="640" t="s">
        <v>297</v>
      </c>
      <c r="C112" s="637">
        <v>2012</v>
      </c>
      <c r="D112" s="631" t="s">
        <v>318</v>
      </c>
      <c r="E112" s="637" t="s">
        <v>357</v>
      </c>
      <c r="F112" s="317" t="s">
        <v>56</v>
      </c>
      <c r="G112" s="624" t="s">
        <v>300</v>
      </c>
      <c r="H112" s="620" t="s">
        <v>265</v>
      </c>
      <c r="I112" s="557">
        <v>150000</v>
      </c>
      <c r="J112" s="554"/>
      <c r="K112" s="555">
        <v>0</v>
      </c>
      <c r="L112" s="556">
        <v>0</v>
      </c>
      <c r="M112" s="556">
        <v>0</v>
      </c>
      <c r="N112" s="556">
        <v>0</v>
      </c>
      <c r="O112" s="556">
        <v>0</v>
      </c>
      <c r="P112" s="556">
        <v>0</v>
      </c>
      <c r="Q112" s="557">
        <v>150000</v>
      </c>
      <c r="R112" s="558">
        <v>0</v>
      </c>
      <c r="S112" s="556">
        <v>0</v>
      </c>
      <c r="T112" s="556">
        <v>0</v>
      </c>
      <c r="U112" s="553">
        <v>0</v>
      </c>
    </row>
    <row r="113" spans="1:21" ht="12.9" hidden="1" thickBot="1" x14ac:dyDescent="0.5">
      <c r="A113" s="283">
        <f t="shared" ref="A113:A120" si="1">1+A112</f>
        <v>76</v>
      </c>
      <c r="B113" s="640" t="s">
        <v>297</v>
      </c>
      <c r="C113" s="637">
        <v>2003</v>
      </c>
      <c r="D113" s="631" t="s">
        <v>316</v>
      </c>
      <c r="E113" s="637" t="s">
        <v>358</v>
      </c>
      <c r="F113" s="317" t="s">
        <v>56</v>
      </c>
      <c r="G113" s="624" t="s">
        <v>300</v>
      </c>
      <c r="H113" s="620" t="s">
        <v>266</v>
      </c>
      <c r="I113" s="557">
        <v>15000</v>
      </c>
      <c r="J113" s="554"/>
      <c r="K113" s="555">
        <v>0</v>
      </c>
      <c r="L113" s="556">
        <v>0</v>
      </c>
      <c r="M113" s="556">
        <v>0</v>
      </c>
      <c r="N113" s="556">
        <v>0</v>
      </c>
      <c r="O113" s="556">
        <v>0</v>
      </c>
      <c r="P113" s="556">
        <v>0</v>
      </c>
      <c r="Q113" s="557">
        <v>0</v>
      </c>
      <c r="R113" s="558"/>
      <c r="S113" s="556">
        <v>12000</v>
      </c>
      <c r="T113" s="556"/>
      <c r="U113" s="553"/>
    </row>
    <row r="114" spans="1:21" ht="12.9" hidden="1" thickBot="1" x14ac:dyDescent="0.5">
      <c r="A114" s="283">
        <f t="shared" si="1"/>
        <v>77</v>
      </c>
      <c r="B114" s="640" t="s">
        <v>297</v>
      </c>
      <c r="C114" s="637">
        <v>2013</v>
      </c>
      <c r="D114" s="631" t="s">
        <v>318</v>
      </c>
      <c r="E114" s="637" t="s">
        <v>359</v>
      </c>
      <c r="F114" s="317" t="s">
        <v>56</v>
      </c>
      <c r="G114" s="624" t="s">
        <v>300</v>
      </c>
      <c r="H114" s="620" t="s">
        <v>266</v>
      </c>
      <c r="I114" s="557">
        <v>170000</v>
      </c>
      <c r="J114" s="554"/>
      <c r="K114" s="555">
        <v>0</v>
      </c>
      <c r="L114" s="556">
        <v>0</v>
      </c>
      <c r="M114" s="556">
        <v>0</v>
      </c>
      <c r="N114" s="556">
        <v>0</v>
      </c>
      <c r="O114" s="556">
        <v>0</v>
      </c>
      <c r="P114" s="556">
        <v>0</v>
      </c>
      <c r="Q114" s="557">
        <v>0</v>
      </c>
      <c r="R114" s="558">
        <v>0</v>
      </c>
      <c r="S114" s="556">
        <v>12000</v>
      </c>
      <c r="T114" s="556">
        <v>0</v>
      </c>
      <c r="U114" s="553">
        <v>0</v>
      </c>
    </row>
    <row r="115" spans="1:21" ht="12.9" hidden="1" thickBot="1" x14ac:dyDescent="0.5">
      <c r="A115" s="283">
        <f t="shared" si="1"/>
        <v>78</v>
      </c>
      <c r="B115" s="640" t="s">
        <v>297</v>
      </c>
      <c r="C115" s="637">
        <v>2013</v>
      </c>
      <c r="D115" s="631" t="s">
        <v>318</v>
      </c>
      <c r="E115" s="637" t="s">
        <v>360</v>
      </c>
      <c r="F115" s="317" t="s">
        <v>56</v>
      </c>
      <c r="G115" s="624" t="s">
        <v>300</v>
      </c>
      <c r="H115" s="620" t="s">
        <v>266</v>
      </c>
      <c r="I115" s="557">
        <v>50000</v>
      </c>
      <c r="J115" s="554"/>
      <c r="K115" s="555">
        <v>0</v>
      </c>
      <c r="L115" s="556">
        <v>0</v>
      </c>
      <c r="M115" s="556">
        <v>0</v>
      </c>
      <c r="N115" s="556">
        <v>0</v>
      </c>
      <c r="O115" s="556">
        <v>0</v>
      </c>
      <c r="P115" s="556">
        <v>0</v>
      </c>
      <c r="Q115" s="557">
        <v>0</v>
      </c>
      <c r="R115" s="558">
        <v>0</v>
      </c>
      <c r="S115" s="556">
        <v>0</v>
      </c>
      <c r="T115" s="556">
        <v>12000</v>
      </c>
      <c r="U115" s="553">
        <v>12000</v>
      </c>
    </row>
    <row r="116" spans="1:21" ht="12.9" hidden="1" thickBot="1" x14ac:dyDescent="0.5">
      <c r="A116" s="283">
        <f t="shared" si="1"/>
        <v>79</v>
      </c>
      <c r="B116" s="640" t="s">
        <v>297</v>
      </c>
      <c r="C116" s="637">
        <v>2005</v>
      </c>
      <c r="D116" s="631" t="s">
        <v>316</v>
      </c>
      <c r="E116" s="637" t="s">
        <v>361</v>
      </c>
      <c r="F116" s="317" t="s">
        <v>56</v>
      </c>
      <c r="G116" s="624" t="s">
        <v>300</v>
      </c>
      <c r="H116" s="620" t="s">
        <v>268</v>
      </c>
      <c r="I116" s="557">
        <v>15000</v>
      </c>
      <c r="J116" s="554"/>
      <c r="K116" s="555">
        <v>0</v>
      </c>
      <c r="L116" s="556">
        <v>0</v>
      </c>
      <c r="M116" s="556">
        <v>0</v>
      </c>
      <c r="N116" s="556">
        <v>0</v>
      </c>
      <c r="O116" s="556">
        <v>0</v>
      </c>
      <c r="P116" s="556">
        <v>0</v>
      </c>
      <c r="Q116" s="557">
        <v>0</v>
      </c>
      <c r="R116" s="558"/>
      <c r="S116" s="556"/>
      <c r="T116" s="556">
        <v>25000</v>
      </c>
      <c r="U116" s="553"/>
    </row>
    <row r="117" spans="1:21" ht="12.9" hidden="1" thickBot="1" x14ac:dyDescent="0.5">
      <c r="A117" s="283">
        <f t="shared" si="1"/>
        <v>80</v>
      </c>
      <c r="B117" s="640" t="s">
        <v>297</v>
      </c>
      <c r="C117" s="637">
        <v>2011</v>
      </c>
      <c r="D117" s="631" t="s">
        <v>316</v>
      </c>
      <c r="E117" s="637" t="s">
        <v>362</v>
      </c>
      <c r="F117" s="317" t="s">
        <v>56</v>
      </c>
      <c r="G117" s="624" t="s">
        <v>300</v>
      </c>
      <c r="H117" s="620" t="s">
        <v>363</v>
      </c>
      <c r="I117" s="557">
        <v>25000</v>
      </c>
      <c r="J117" s="554"/>
      <c r="K117" s="555">
        <v>0</v>
      </c>
      <c r="L117" s="556">
        <v>0</v>
      </c>
      <c r="M117" s="556">
        <v>0</v>
      </c>
      <c r="N117" s="556">
        <v>0</v>
      </c>
      <c r="O117" s="556">
        <v>0</v>
      </c>
      <c r="P117" s="556">
        <v>0</v>
      </c>
      <c r="Q117" s="557">
        <v>0</v>
      </c>
      <c r="R117" s="558">
        <v>0</v>
      </c>
      <c r="S117" s="556">
        <v>0</v>
      </c>
      <c r="T117" s="556">
        <v>0</v>
      </c>
      <c r="U117" s="553">
        <v>0</v>
      </c>
    </row>
    <row r="118" spans="1:21" ht="12.9" hidden="1" thickBot="1" x14ac:dyDescent="0.5">
      <c r="A118" s="283">
        <f t="shared" si="1"/>
        <v>81</v>
      </c>
      <c r="B118" s="640" t="s">
        <v>297</v>
      </c>
      <c r="C118" s="637">
        <v>2015</v>
      </c>
      <c r="D118" s="631" t="s">
        <v>316</v>
      </c>
      <c r="E118" s="637" t="s">
        <v>364</v>
      </c>
      <c r="F118" s="317" t="s">
        <v>56</v>
      </c>
      <c r="G118" s="624" t="s">
        <v>300</v>
      </c>
      <c r="H118" s="620" t="s">
        <v>365</v>
      </c>
      <c r="I118" s="557">
        <v>15000</v>
      </c>
      <c r="J118" s="554"/>
      <c r="K118" s="555"/>
      <c r="L118" s="556"/>
      <c r="M118" s="556"/>
      <c r="N118" s="556"/>
      <c r="O118" s="556"/>
      <c r="P118" s="556"/>
      <c r="Q118" s="557"/>
      <c r="R118" s="558"/>
      <c r="S118" s="556"/>
      <c r="T118" s="556"/>
      <c r="U118" s="553"/>
    </row>
    <row r="119" spans="1:21" ht="12.9" hidden="1" thickBot="1" x14ac:dyDescent="0.5">
      <c r="A119" s="283">
        <f t="shared" si="1"/>
        <v>82</v>
      </c>
      <c r="B119" s="640" t="s">
        <v>297</v>
      </c>
      <c r="C119" s="637">
        <v>2016</v>
      </c>
      <c r="D119" s="631" t="s">
        <v>318</v>
      </c>
      <c r="E119" s="637" t="s">
        <v>366</v>
      </c>
      <c r="F119" s="317" t="s">
        <v>56</v>
      </c>
      <c r="G119" s="624" t="s">
        <v>300</v>
      </c>
      <c r="H119" s="620" t="s">
        <v>269</v>
      </c>
      <c r="I119" s="557">
        <v>65000</v>
      </c>
      <c r="J119" s="554"/>
      <c r="K119" s="555"/>
      <c r="L119" s="556"/>
      <c r="M119" s="556"/>
      <c r="N119" s="556"/>
      <c r="O119" s="556"/>
      <c r="P119" s="556"/>
      <c r="Q119" s="557"/>
      <c r="R119" s="558"/>
      <c r="S119" s="556">
        <v>50000</v>
      </c>
      <c r="T119" s="556"/>
      <c r="U119" s="553"/>
    </row>
    <row r="120" spans="1:21" ht="12.9" hidden="1" thickBot="1" x14ac:dyDescent="0.5">
      <c r="A120" s="283">
        <f t="shared" si="1"/>
        <v>83</v>
      </c>
      <c r="B120" s="640" t="s">
        <v>297</v>
      </c>
      <c r="C120" s="637">
        <v>2019</v>
      </c>
      <c r="D120" s="631" t="s">
        <v>316</v>
      </c>
      <c r="E120" s="637" t="s">
        <v>367</v>
      </c>
      <c r="F120" s="317" t="s">
        <v>56</v>
      </c>
      <c r="G120" s="624" t="s">
        <v>300</v>
      </c>
      <c r="H120" s="620" t="s">
        <v>368</v>
      </c>
      <c r="I120" s="557">
        <v>35000</v>
      </c>
      <c r="J120" s="554"/>
      <c r="K120" s="555"/>
      <c r="L120" s="556"/>
      <c r="M120" s="556"/>
      <c r="N120" s="556"/>
      <c r="O120" s="556"/>
      <c r="P120" s="556"/>
      <c r="Q120" s="557"/>
      <c r="R120" s="558">
        <v>0</v>
      </c>
      <c r="S120" s="556">
        <v>0</v>
      </c>
      <c r="T120" s="556">
        <v>0</v>
      </c>
      <c r="U120" s="553">
        <v>0</v>
      </c>
    </row>
    <row r="121" spans="1:21" ht="12.9" thickBot="1" x14ac:dyDescent="0.5">
      <c r="A121" s="283">
        <v>76</v>
      </c>
      <c r="B121" s="640" t="s">
        <v>297</v>
      </c>
      <c r="C121" s="637">
        <v>2016</v>
      </c>
      <c r="D121" s="631" t="s">
        <v>369</v>
      </c>
      <c r="E121" s="637" t="s">
        <v>370</v>
      </c>
      <c r="F121" s="317" t="s">
        <v>56</v>
      </c>
      <c r="G121" s="625" t="s">
        <v>66</v>
      </c>
      <c r="H121" s="621" t="s">
        <v>261</v>
      </c>
      <c r="I121" s="563">
        <v>12000</v>
      </c>
      <c r="J121" s="560"/>
      <c r="K121" s="561">
        <v>0</v>
      </c>
      <c r="L121" s="562">
        <v>12000</v>
      </c>
      <c r="M121" s="562"/>
      <c r="N121" s="562">
        <v>0</v>
      </c>
      <c r="O121" s="562">
        <v>0</v>
      </c>
      <c r="P121" s="562"/>
      <c r="Q121" s="563">
        <v>0</v>
      </c>
      <c r="R121" s="564">
        <v>0</v>
      </c>
      <c r="S121" s="562">
        <v>0</v>
      </c>
      <c r="T121" s="562">
        <v>0</v>
      </c>
      <c r="U121" s="559">
        <v>0</v>
      </c>
    </row>
    <row r="122" spans="1:21" ht="12.9" hidden="1" thickBot="1" x14ac:dyDescent="0.5">
      <c r="A122" s="283">
        <f>1+A121</f>
        <v>77</v>
      </c>
      <c r="B122" s="640" t="s">
        <v>297</v>
      </c>
      <c r="C122" s="637">
        <v>2019</v>
      </c>
      <c r="D122" s="631" t="s">
        <v>369</v>
      </c>
      <c r="E122" s="637" t="s">
        <v>371</v>
      </c>
      <c r="F122" s="317" t="s">
        <v>56</v>
      </c>
      <c r="G122" s="625" t="s">
        <v>66</v>
      </c>
      <c r="H122" s="621" t="s">
        <v>372</v>
      </c>
      <c r="I122" s="563">
        <v>12000</v>
      </c>
      <c r="J122" s="560"/>
      <c r="K122" s="561">
        <v>0</v>
      </c>
      <c r="L122" s="562">
        <v>0</v>
      </c>
      <c r="M122" s="562">
        <v>0</v>
      </c>
      <c r="N122" s="562">
        <v>0</v>
      </c>
      <c r="O122" s="562">
        <v>0</v>
      </c>
      <c r="P122" s="562">
        <v>0</v>
      </c>
      <c r="Q122" s="563"/>
      <c r="R122" s="564">
        <v>0</v>
      </c>
      <c r="S122" s="562">
        <v>0</v>
      </c>
      <c r="T122" s="562">
        <v>0</v>
      </c>
      <c r="U122" s="559">
        <v>0</v>
      </c>
    </row>
    <row r="123" spans="1:21" ht="12.9" hidden="1" thickBot="1" x14ac:dyDescent="0.5">
      <c r="A123" s="283">
        <f>1+A122</f>
        <v>78</v>
      </c>
      <c r="B123" s="640" t="s">
        <v>297</v>
      </c>
      <c r="C123" s="637">
        <v>2019</v>
      </c>
      <c r="D123" s="631" t="s">
        <v>369</v>
      </c>
      <c r="E123" s="637" t="s">
        <v>373</v>
      </c>
      <c r="F123" s="317" t="s">
        <v>56</v>
      </c>
      <c r="G123" s="625" t="s">
        <v>66</v>
      </c>
      <c r="H123" s="621" t="s">
        <v>351</v>
      </c>
      <c r="I123" s="563">
        <v>12000</v>
      </c>
      <c r="J123" s="560"/>
      <c r="K123" s="561">
        <v>0</v>
      </c>
      <c r="L123" s="562">
        <v>0</v>
      </c>
      <c r="M123" s="562">
        <v>0</v>
      </c>
      <c r="N123" s="562">
        <v>0</v>
      </c>
      <c r="O123" s="562"/>
      <c r="P123" s="562">
        <v>0</v>
      </c>
      <c r="Q123" s="563">
        <v>0</v>
      </c>
      <c r="R123" s="564">
        <v>12000</v>
      </c>
      <c r="S123" s="562"/>
      <c r="T123" s="562"/>
      <c r="U123" s="559"/>
    </row>
    <row r="124" spans="1:21" ht="12.9" thickBot="1" x14ac:dyDescent="0.5">
      <c r="A124" s="283">
        <v>77</v>
      </c>
      <c r="B124" s="640" t="s">
        <v>297</v>
      </c>
      <c r="C124" s="637">
        <v>2007</v>
      </c>
      <c r="D124" s="631" t="s">
        <v>369</v>
      </c>
      <c r="E124" s="637" t="s">
        <v>374</v>
      </c>
      <c r="F124" s="631" t="s">
        <v>56</v>
      </c>
      <c r="G124" s="625" t="s">
        <v>66</v>
      </c>
      <c r="H124" s="621" t="s">
        <v>291</v>
      </c>
      <c r="I124" s="563">
        <v>12000</v>
      </c>
      <c r="J124" s="560"/>
      <c r="K124" s="561">
        <v>12000</v>
      </c>
      <c r="L124" s="562">
        <v>0</v>
      </c>
      <c r="M124" s="562">
        <v>0</v>
      </c>
      <c r="N124" s="562">
        <v>0</v>
      </c>
      <c r="O124" s="562">
        <v>0</v>
      </c>
      <c r="P124" s="562">
        <v>0</v>
      </c>
      <c r="Q124" s="563">
        <v>0</v>
      </c>
      <c r="R124" s="564"/>
      <c r="S124" s="562"/>
      <c r="T124" s="562"/>
      <c r="U124" s="559"/>
    </row>
    <row r="125" spans="1:21" ht="12.9" thickBot="1" x14ac:dyDescent="0.5">
      <c r="A125" s="283">
        <v>78</v>
      </c>
      <c r="B125" s="640" t="s">
        <v>297</v>
      </c>
      <c r="C125" s="637">
        <v>2013</v>
      </c>
      <c r="D125" s="631" t="s">
        <v>369</v>
      </c>
      <c r="E125" s="637" t="s">
        <v>375</v>
      </c>
      <c r="F125" s="631" t="s">
        <v>56</v>
      </c>
      <c r="G125" s="625" t="s">
        <v>66</v>
      </c>
      <c r="H125" s="621"/>
      <c r="I125" s="563"/>
      <c r="J125" s="560"/>
      <c r="K125" s="561"/>
      <c r="L125" s="562"/>
      <c r="M125" s="562">
        <v>12000</v>
      </c>
      <c r="N125" s="562"/>
      <c r="O125" s="562"/>
      <c r="P125" s="562"/>
      <c r="Q125" s="563"/>
      <c r="R125" s="564"/>
      <c r="S125" s="562"/>
      <c r="T125" s="562"/>
      <c r="U125" s="559"/>
    </row>
    <row r="126" spans="1:21" ht="12.9" thickBot="1" x14ac:dyDescent="0.5">
      <c r="A126" s="283">
        <v>79</v>
      </c>
      <c r="B126" s="640" t="s">
        <v>297</v>
      </c>
      <c r="C126" s="637">
        <v>2002</v>
      </c>
      <c r="D126" s="631" t="s">
        <v>318</v>
      </c>
      <c r="E126" s="637" t="s">
        <v>376</v>
      </c>
      <c r="F126" s="631" t="s">
        <v>56</v>
      </c>
      <c r="G126" s="625" t="s">
        <v>66</v>
      </c>
      <c r="H126" s="621" t="s">
        <v>291</v>
      </c>
      <c r="I126" s="563">
        <v>4000</v>
      </c>
      <c r="J126" s="560"/>
      <c r="K126" s="561">
        <v>4000</v>
      </c>
      <c r="L126" s="562">
        <v>0</v>
      </c>
      <c r="M126" s="562">
        <v>0</v>
      </c>
      <c r="N126" s="562">
        <v>0</v>
      </c>
      <c r="O126" s="562">
        <v>0</v>
      </c>
      <c r="P126" s="562">
        <v>0</v>
      </c>
      <c r="Q126" s="563">
        <v>0</v>
      </c>
      <c r="R126" s="564">
        <v>0</v>
      </c>
      <c r="S126" s="562">
        <v>0</v>
      </c>
      <c r="T126" s="562">
        <v>0</v>
      </c>
      <c r="U126" s="559">
        <v>0</v>
      </c>
    </row>
    <row r="127" spans="1:21" ht="12.9" thickBot="1" x14ac:dyDescent="0.5">
      <c r="A127" s="273">
        <v>80</v>
      </c>
      <c r="B127" s="831" t="s">
        <v>297</v>
      </c>
      <c r="C127" s="638">
        <v>1985</v>
      </c>
      <c r="D127" s="632" t="s">
        <v>377</v>
      </c>
      <c r="E127" s="638" t="s">
        <v>378</v>
      </c>
      <c r="F127" s="632" t="s">
        <v>56</v>
      </c>
      <c r="G127" s="626" t="s">
        <v>66</v>
      </c>
      <c r="H127" s="622"/>
      <c r="I127" s="617"/>
      <c r="J127" s="614"/>
      <c r="K127" s="615">
        <v>12000</v>
      </c>
      <c r="L127" s="616"/>
      <c r="M127" s="616"/>
      <c r="N127" s="616"/>
      <c r="O127" s="616"/>
      <c r="P127" s="616"/>
      <c r="Q127" s="617"/>
      <c r="R127" s="618"/>
      <c r="S127" s="616"/>
      <c r="T127" s="616"/>
      <c r="U127" s="613"/>
    </row>
    <row r="128" spans="1:21" ht="12.9" thickBot="1" x14ac:dyDescent="0.5">
      <c r="A128" s="273">
        <v>81</v>
      </c>
      <c r="B128" s="648" t="s">
        <v>69</v>
      </c>
      <c r="C128" s="649"/>
      <c r="D128" s="650"/>
      <c r="E128" s="649" t="s">
        <v>502</v>
      </c>
      <c r="F128" s="650" t="s">
        <v>56</v>
      </c>
      <c r="G128" s="651" t="s">
        <v>503</v>
      </c>
      <c r="H128" s="651"/>
      <c r="I128" s="652"/>
      <c r="J128" s="641"/>
      <c r="K128" s="653"/>
      <c r="L128" s="654">
        <v>10000</v>
      </c>
      <c r="M128" s="654">
        <v>0</v>
      </c>
      <c r="N128" s="654">
        <v>0</v>
      </c>
      <c r="O128" s="654">
        <v>0</v>
      </c>
      <c r="P128" s="654">
        <v>0</v>
      </c>
      <c r="Q128" s="655">
        <v>0</v>
      </c>
      <c r="R128" s="642"/>
      <c r="S128" s="642"/>
      <c r="T128" s="642"/>
      <c r="U128" s="643"/>
    </row>
    <row r="129" spans="1:21" ht="12.9" hidden="1" thickBot="1" x14ac:dyDescent="0.5">
      <c r="A129" s="283">
        <f>1+A128</f>
        <v>82</v>
      </c>
      <c r="B129" s="636" t="s">
        <v>379</v>
      </c>
      <c r="C129" s="636">
        <v>2013</v>
      </c>
      <c r="D129" s="630"/>
      <c r="E129" s="636" t="s">
        <v>380</v>
      </c>
      <c r="F129" s="630" t="s">
        <v>56</v>
      </c>
      <c r="G129" s="647" t="s">
        <v>66</v>
      </c>
      <c r="H129" s="647" t="s">
        <v>381</v>
      </c>
      <c r="I129" s="645">
        <v>30000</v>
      </c>
      <c r="J129" s="644"/>
      <c r="K129" s="656">
        <v>0</v>
      </c>
      <c r="L129" s="657">
        <v>0</v>
      </c>
      <c r="M129" s="657">
        <v>0</v>
      </c>
      <c r="N129" s="657">
        <v>0</v>
      </c>
      <c r="O129" s="657">
        <v>0</v>
      </c>
      <c r="P129" s="657">
        <v>0</v>
      </c>
      <c r="Q129" s="658">
        <v>0</v>
      </c>
      <c r="R129" s="644"/>
      <c r="S129" s="644"/>
      <c r="T129" s="644"/>
      <c r="U129" s="645"/>
    </row>
    <row r="130" spans="1:21" ht="12.9" hidden="1" thickBot="1" x14ac:dyDescent="0.5">
      <c r="A130" s="283">
        <f>1+A129</f>
        <v>83</v>
      </c>
      <c r="B130" s="637" t="s">
        <v>379</v>
      </c>
      <c r="C130" s="637"/>
      <c r="D130" s="631"/>
      <c r="E130" s="637" t="s">
        <v>382</v>
      </c>
      <c r="F130" s="631" t="s">
        <v>60</v>
      </c>
      <c r="G130" s="625" t="s">
        <v>66</v>
      </c>
      <c r="H130" s="625"/>
      <c r="I130" s="563"/>
      <c r="J130" s="560"/>
      <c r="K130" s="561">
        <v>0</v>
      </c>
      <c r="L130" s="562">
        <v>0</v>
      </c>
      <c r="M130" s="562">
        <v>0</v>
      </c>
      <c r="N130" s="562">
        <v>0</v>
      </c>
      <c r="O130" s="562">
        <v>0</v>
      </c>
      <c r="P130" s="562">
        <v>0</v>
      </c>
      <c r="Q130" s="559">
        <v>0</v>
      </c>
      <c r="R130" s="560"/>
      <c r="S130" s="560"/>
      <c r="T130" s="560"/>
      <c r="U130" s="563"/>
    </row>
    <row r="131" spans="1:21" ht="12.9" hidden="1" thickBot="1" x14ac:dyDescent="0.5">
      <c r="A131" s="283">
        <f>1+A130</f>
        <v>84</v>
      </c>
      <c r="B131" s="637" t="s">
        <v>379</v>
      </c>
      <c r="C131" s="637"/>
      <c r="D131" s="631"/>
      <c r="E131" s="637" t="s">
        <v>383</v>
      </c>
      <c r="F131" s="631" t="s">
        <v>60</v>
      </c>
      <c r="G131" s="624" t="s">
        <v>384</v>
      </c>
      <c r="H131" s="624"/>
      <c r="I131" s="557"/>
      <c r="J131" s="554"/>
      <c r="K131" s="555">
        <v>0</v>
      </c>
      <c r="L131" s="556">
        <v>0</v>
      </c>
      <c r="M131" s="556">
        <v>0</v>
      </c>
      <c r="N131" s="556">
        <v>0</v>
      </c>
      <c r="O131" s="556">
        <v>0</v>
      </c>
      <c r="P131" s="556">
        <v>0</v>
      </c>
      <c r="Q131" s="553">
        <v>0</v>
      </c>
      <c r="R131" s="554"/>
      <c r="S131" s="554"/>
      <c r="T131" s="554"/>
      <c r="U131" s="557"/>
    </row>
    <row r="132" spans="1:21" ht="12.9" thickBot="1" x14ac:dyDescent="0.5">
      <c r="A132" s="283">
        <v>82</v>
      </c>
      <c r="B132" s="637" t="s">
        <v>379</v>
      </c>
      <c r="C132" s="637"/>
      <c r="D132" s="631"/>
      <c r="E132" s="637" t="s">
        <v>385</v>
      </c>
      <c r="F132" s="631" t="s">
        <v>56</v>
      </c>
      <c r="G132" s="625" t="s">
        <v>66</v>
      </c>
      <c r="H132" s="625"/>
      <c r="I132" s="563"/>
      <c r="J132" s="560"/>
      <c r="K132" s="561"/>
      <c r="L132" s="562">
        <v>26400</v>
      </c>
      <c r="M132" s="562"/>
      <c r="N132" s="562">
        <v>8500</v>
      </c>
      <c r="O132" s="562"/>
      <c r="P132" s="562"/>
      <c r="Q132" s="559"/>
      <c r="R132" s="560"/>
      <c r="S132" s="560"/>
      <c r="T132" s="560"/>
      <c r="U132" s="563"/>
    </row>
    <row r="133" spans="1:21" ht="12.9" hidden="1" thickBot="1" x14ac:dyDescent="0.5">
      <c r="A133" s="283">
        <f>1+A132</f>
        <v>83</v>
      </c>
      <c r="B133" s="637" t="s">
        <v>379</v>
      </c>
      <c r="C133" s="637"/>
      <c r="D133" s="631"/>
      <c r="E133" s="637" t="s">
        <v>386</v>
      </c>
      <c r="F133" s="631" t="s">
        <v>56</v>
      </c>
      <c r="G133" s="625" t="s">
        <v>66</v>
      </c>
      <c r="H133" s="625"/>
      <c r="I133" s="563"/>
      <c r="J133" s="560"/>
      <c r="K133" s="561"/>
      <c r="L133" s="562">
        <v>0</v>
      </c>
      <c r="M133" s="562">
        <v>0</v>
      </c>
      <c r="N133" s="562"/>
      <c r="O133" s="562"/>
      <c r="P133" s="562"/>
      <c r="Q133" s="559"/>
      <c r="R133" s="560"/>
      <c r="S133" s="560"/>
      <c r="T133" s="560"/>
      <c r="U133" s="563"/>
    </row>
    <row r="134" spans="1:21" ht="12.9" thickBot="1" x14ac:dyDescent="0.5">
      <c r="A134" s="283">
        <v>83</v>
      </c>
      <c r="B134" s="637" t="s">
        <v>379</v>
      </c>
      <c r="C134" s="637"/>
      <c r="D134" s="631"/>
      <c r="E134" s="637" t="s">
        <v>387</v>
      </c>
      <c r="F134" s="631" t="s">
        <v>56</v>
      </c>
      <c r="G134" s="625" t="s">
        <v>66</v>
      </c>
      <c r="H134" s="625"/>
      <c r="I134" s="563"/>
      <c r="J134" s="560"/>
      <c r="K134" s="561">
        <v>37000</v>
      </c>
      <c r="L134" s="562">
        <v>0</v>
      </c>
      <c r="M134" s="562">
        <v>0</v>
      </c>
      <c r="N134" s="562">
        <v>0</v>
      </c>
      <c r="O134" s="562">
        <v>0</v>
      </c>
      <c r="P134" s="562">
        <v>0</v>
      </c>
      <c r="Q134" s="559"/>
      <c r="R134" s="560"/>
      <c r="S134" s="560"/>
      <c r="T134" s="560"/>
      <c r="U134" s="563"/>
    </row>
    <row r="135" spans="1:21" ht="12.9" thickBot="1" x14ac:dyDescent="0.5">
      <c r="A135" s="283">
        <v>84</v>
      </c>
      <c r="B135" s="637" t="s">
        <v>379</v>
      </c>
      <c r="C135" s="637"/>
      <c r="D135" s="631"/>
      <c r="E135" s="637" t="s">
        <v>388</v>
      </c>
      <c r="F135" s="631" t="s">
        <v>60</v>
      </c>
      <c r="G135" s="624" t="s">
        <v>389</v>
      </c>
      <c r="H135" s="624"/>
      <c r="I135" s="557"/>
      <c r="J135" s="554"/>
      <c r="K135" s="555"/>
      <c r="L135" s="556"/>
      <c r="M135" s="556"/>
      <c r="N135" s="556"/>
      <c r="O135" s="556">
        <v>0</v>
      </c>
      <c r="P135" s="556">
        <v>285000</v>
      </c>
      <c r="Q135" s="553">
        <v>0</v>
      </c>
      <c r="R135" s="554"/>
      <c r="S135" s="554"/>
      <c r="T135" s="554"/>
      <c r="U135" s="557"/>
    </row>
    <row r="136" spans="1:21" ht="12.9" thickBot="1" x14ac:dyDescent="0.5">
      <c r="A136" s="283">
        <v>85</v>
      </c>
      <c r="B136" s="637" t="s">
        <v>379</v>
      </c>
      <c r="C136" s="637"/>
      <c r="D136" s="631"/>
      <c r="E136" s="637" t="s">
        <v>390</v>
      </c>
      <c r="F136" s="631" t="s">
        <v>60</v>
      </c>
      <c r="G136" s="625" t="s">
        <v>66</v>
      </c>
      <c r="H136" s="625"/>
      <c r="I136" s="563"/>
      <c r="J136" s="560"/>
      <c r="K136" s="561">
        <v>24000</v>
      </c>
      <c r="L136" s="562"/>
      <c r="M136" s="562"/>
      <c r="N136" s="562"/>
      <c r="O136" s="562"/>
      <c r="P136" s="562"/>
      <c r="Q136" s="559"/>
      <c r="R136" s="560"/>
      <c r="S136" s="560"/>
      <c r="T136" s="560"/>
      <c r="U136" s="563"/>
    </row>
    <row r="137" spans="1:21" ht="12.9" thickBot="1" x14ac:dyDescent="0.5">
      <c r="A137" s="283">
        <v>86</v>
      </c>
      <c r="B137" s="637" t="s">
        <v>379</v>
      </c>
      <c r="C137" s="637"/>
      <c r="D137" s="631"/>
      <c r="E137" s="637" t="s">
        <v>391</v>
      </c>
      <c r="F137" s="631" t="s">
        <v>60</v>
      </c>
      <c r="G137" s="625" t="s">
        <v>66</v>
      </c>
      <c r="H137" s="625"/>
      <c r="I137" s="563"/>
      <c r="J137" s="560"/>
      <c r="K137" s="561"/>
      <c r="L137" s="562">
        <v>14800</v>
      </c>
      <c r="M137" s="562"/>
      <c r="N137" s="562"/>
      <c r="O137" s="562"/>
      <c r="P137" s="562"/>
      <c r="Q137" s="559">
        <v>0</v>
      </c>
      <c r="R137" s="560"/>
      <c r="S137" s="560"/>
      <c r="T137" s="560"/>
      <c r="U137" s="563"/>
    </row>
    <row r="138" spans="1:21" ht="12.9" thickBot="1" x14ac:dyDescent="0.5">
      <c r="A138" s="283">
        <v>87</v>
      </c>
      <c r="B138" s="637" t="s">
        <v>379</v>
      </c>
      <c r="C138" s="637"/>
      <c r="D138" s="631"/>
      <c r="E138" s="637" t="s">
        <v>392</v>
      </c>
      <c r="F138" s="631" t="s">
        <v>60</v>
      </c>
      <c r="G138" s="625" t="s">
        <v>66</v>
      </c>
      <c r="H138" s="625"/>
      <c r="I138" s="563"/>
      <c r="J138" s="560"/>
      <c r="K138" s="561"/>
      <c r="L138" s="562"/>
      <c r="M138" s="562">
        <v>15800</v>
      </c>
      <c r="N138" s="562"/>
      <c r="O138" s="562"/>
      <c r="P138" s="562"/>
      <c r="Q138" s="559"/>
      <c r="R138" s="560"/>
      <c r="S138" s="560"/>
      <c r="T138" s="560"/>
      <c r="U138" s="563"/>
    </row>
    <row r="139" spans="1:21" ht="12.9" thickBot="1" x14ac:dyDescent="0.5">
      <c r="A139" s="283">
        <v>88</v>
      </c>
      <c r="B139" s="637" t="s">
        <v>379</v>
      </c>
      <c r="C139" s="637"/>
      <c r="D139" s="631"/>
      <c r="E139" s="637" t="s">
        <v>393</v>
      </c>
      <c r="F139" s="631" t="s">
        <v>56</v>
      </c>
      <c r="G139" s="625" t="s">
        <v>66</v>
      </c>
      <c r="H139" s="625" t="s">
        <v>394</v>
      </c>
      <c r="I139" s="563">
        <v>30000</v>
      </c>
      <c r="J139" s="560"/>
      <c r="K139" s="561">
        <v>0</v>
      </c>
      <c r="L139" s="562"/>
      <c r="M139" s="562"/>
      <c r="N139" s="562"/>
      <c r="O139" s="562">
        <v>0</v>
      </c>
      <c r="P139" s="562">
        <v>70000</v>
      </c>
      <c r="Q139" s="559"/>
      <c r="R139" s="560"/>
      <c r="S139" s="560"/>
      <c r="T139" s="560"/>
      <c r="U139" s="563"/>
    </row>
    <row r="140" spans="1:21" ht="12.9" thickBot="1" x14ac:dyDescent="0.5">
      <c r="A140" s="283">
        <v>89</v>
      </c>
      <c r="B140" s="637" t="s">
        <v>379</v>
      </c>
      <c r="C140" s="637"/>
      <c r="D140" s="631"/>
      <c r="E140" s="637" t="s">
        <v>584</v>
      </c>
      <c r="F140" s="631" t="s">
        <v>60</v>
      </c>
      <c r="G140" s="625" t="s">
        <v>66</v>
      </c>
      <c r="H140" s="625"/>
      <c r="I140" s="563"/>
      <c r="J140" s="560"/>
      <c r="K140" s="561"/>
      <c r="L140" s="562"/>
      <c r="M140" s="562">
        <v>62000</v>
      </c>
      <c r="N140" s="562"/>
      <c r="O140" s="562"/>
      <c r="P140" s="562"/>
      <c r="Q140" s="559"/>
      <c r="R140" s="560"/>
      <c r="S140" s="560"/>
      <c r="T140" s="560"/>
      <c r="U140" s="563"/>
    </row>
    <row r="141" spans="1:21" ht="12.9" thickBot="1" x14ac:dyDescent="0.5">
      <c r="A141" s="273">
        <v>90</v>
      </c>
      <c r="B141" s="638" t="s">
        <v>379</v>
      </c>
      <c r="C141" s="638"/>
      <c r="D141" s="632"/>
      <c r="E141" s="638" t="s">
        <v>395</v>
      </c>
      <c r="F141" s="632" t="s">
        <v>60</v>
      </c>
      <c r="G141" s="626" t="s">
        <v>66</v>
      </c>
      <c r="H141" s="626"/>
      <c r="I141" s="617"/>
      <c r="J141" s="614"/>
      <c r="K141" s="615">
        <v>35000</v>
      </c>
      <c r="L141" s="616"/>
      <c r="M141" s="616">
        <v>0</v>
      </c>
      <c r="N141" s="616">
        <v>0</v>
      </c>
      <c r="O141" s="616"/>
      <c r="P141" s="616"/>
      <c r="Q141" s="613"/>
      <c r="R141" s="614"/>
      <c r="S141" s="614"/>
      <c r="T141" s="614"/>
      <c r="U141" s="617"/>
    </row>
    <row r="142" spans="1:21" ht="12.9" thickBot="1" x14ac:dyDescent="0.5">
      <c r="A142" s="283">
        <v>91</v>
      </c>
      <c r="B142" s="633" t="s">
        <v>396</v>
      </c>
      <c r="C142" s="636" t="s">
        <v>397</v>
      </c>
      <c r="D142" s="630"/>
      <c r="E142" s="636" t="s">
        <v>398</v>
      </c>
      <c r="F142" s="630" t="s">
        <v>56</v>
      </c>
      <c r="G142" s="647" t="s">
        <v>66</v>
      </c>
      <c r="H142" s="660" t="s">
        <v>394</v>
      </c>
      <c r="I142" s="645">
        <v>30000</v>
      </c>
      <c r="J142" s="644"/>
      <c r="K142" s="656">
        <v>120000</v>
      </c>
      <c r="L142" s="657">
        <v>123600</v>
      </c>
      <c r="M142" s="657">
        <v>127308</v>
      </c>
      <c r="N142" s="657">
        <v>145000</v>
      </c>
      <c r="O142" s="657">
        <v>135000</v>
      </c>
      <c r="P142" s="657">
        <v>139050</v>
      </c>
      <c r="Q142" s="645">
        <v>143221.5</v>
      </c>
      <c r="R142" s="659"/>
      <c r="S142" s="657"/>
      <c r="T142" s="657"/>
      <c r="U142" s="658"/>
    </row>
    <row r="143" spans="1:21" ht="12.9" thickBot="1" x14ac:dyDescent="0.5">
      <c r="A143" s="283">
        <v>92</v>
      </c>
      <c r="B143" s="634" t="s">
        <v>396</v>
      </c>
      <c r="C143" s="637"/>
      <c r="D143" s="631" t="s">
        <v>399</v>
      </c>
      <c r="E143" s="637" t="s">
        <v>400</v>
      </c>
      <c r="F143" s="631" t="s">
        <v>60</v>
      </c>
      <c r="G143" s="625" t="s">
        <v>66</v>
      </c>
      <c r="H143" s="621"/>
      <c r="I143" s="563"/>
      <c r="J143" s="560"/>
      <c r="K143" s="561">
        <v>0</v>
      </c>
      <c r="L143" s="562"/>
      <c r="M143" s="562"/>
      <c r="N143" s="562"/>
      <c r="O143" s="562"/>
      <c r="P143" s="562">
        <v>27000</v>
      </c>
      <c r="Q143" s="563"/>
      <c r="R143" s="564">
        <v>35000</v>
      </c>
      <c r="S143" s="562"/>
      <c r="T143" s="562"/>
      <c r="U143" s="559"/>
    </row>
    <row r="144" spans="1:21" ht="12.9" thickBot="1" x14ac:dyDescent="0.5">
      <c r="A144" s="283">
        <v>93</v>
      </c>
      <c r="B144" s="634" t="s">
        <v>396</v>
      </c>
      <c r="C144" s="637"/>
      <c r="D144" s="631"/>
      <c r="E144" s="637" t="s">
        <v>401</v>
      </c>
      <c r="F144" s="631" t="s">
        <v>56</v>
      </c>
      <c r="G144" s="625" t="s">
        <v>66</v>
      </c>
      <c r="H144" s="621"/>
      <c r="I144" s="563"/>
      <c r="J144" s="560"/>
      <c r="K144" s="561">
        <v>0</v>
      </c>
      <c r="L144" s="562">
        <v>15000</v>
      </c>
      <c r="M144" s="562">
        <v>0</v>
      </c>
      <c r="N144" s="562">
        <v>0</v>
      </c>
      <c r="O144" s="562"/>
      <c r="P144" s="562"/>
      <c r="Q144" s="563"/>
      <c r="R144" s="564"/>
      <c r="S144" s="562"/>
      <c r="T144" s="562"/>
      <c r="U144" s="559"/>
    </row>
    <row r="145" spans="1:21" ht="12.9" thickBot="1" x14ac:dyDescent="0.5">
      <c r="A145" s="283">
        <v>94</v>
      </c>
      <c r="B145" s="634" t="s">
        <v>396</v>
      </c>
      <c r="C145" s="637" t="s">
        <v>397</v>
      </c>
      <c r="D145" s="631"/>
      <c r="E145" s="637" t="s">
        <v>402</v>
      </c>
      <c r="F145" s="631" t="s">
        <v>56</v>
      </c>
      <c r="G145" s="625" t="s">
        <v>66</v>
      </c>
      <c r="H145" s="621" t="s">
        <v>273</v>
      </c>
      <c r="I145" s="563">
        <v>25000</v>
      </c>
      <c r="J145" s="560"/>
      <c r="K145" s="561">
        <v>0</v>
      </c>
      <c r="L145" s="562">
        <v>0</v>
      </c>
      <c r="M145" s="562">
        <v>35000</v>
      </c>
      <c r="N145" s="562">
        <v>0</v>
      </c>
      <c r="O145" s="562">
        <v>27000</v>
      </c>
      <c r="P145" s="562">
        <v>0</v>
      </c>
      <c r="Q145" s="563">
        <v>0</v>
      </c>
      <c r="R145" s="564"/>
      <c r="S145" s="562"/>
      <c r="T145" s="562"/>
      <c r="U145" s="559"/>
    </row>
    <row r="146" spans="1:21" ht="12.9" hidden="1" thickBot="1" x14ac:dyDescent="0.5">
      <c r="A146" s="283">
        <f>1+A145</f>
        <v>95</v>
      </c>
      <c r="B146" s="634" t="s">
        <v>396</v>
      </c>
      <c r="C146" s="637"/>
      <c r="D146" s="631"/>
      <c r="E146" s="637" t="s">
        <v>403</v>
      </c>
      <c r="F146" s="631" t="s">
        <v>56</v>
      </c>
      <c r="G146" s="625" t="s">
        <v>66</v>
      </c>
      <c r="H146" s="621" t="s">
        <v>404</v>
      </c>
      <c r="I146" s="563">
        <v>100000</v>
      </c>
      <c r="J146" s="560"/>
      <c r="K146" s="561">
        <v>0</v>
      </c>
      <c r="L146" s="562">
        <v>0</v>
      </c>
      <c r="M146" s="562">
        <v>0</v>
      </c>
      <c r="N146" s="562">
        <v>0</v>
      </c>
      <c r="O146" s="562">
        <v>0</v>
      </c>
      <c r="P146" s="562">
        <v>0</v>
      </c>
      <c r="Q146" s="563">
        <v>0</v>
      </c>
      <c r="R146" s="564"/>
      <c r="S146" s="562"/>
      <c r="T146" s="562"/>
      <c r="U146" s="559"/>
    </row>
    <row r="147" spans="1:21" ht="12.9" hidden="1" thickBot="1" x14ac:dyDescent="0.5">
      <c r="A147" s="273">
        <f>1+A146</f>
        <v>96</v>
      </c>
      <c r="B147" s="635" t="s">
        <v>396</v>
      </c>
      <c r="C147" s="638">
        <v>2003</v>
      </c>
      <c r="D147" s="632"/>
      <c r="E147" s="638" t="s">
        <v>405</v>
      </c>
      <c r="F147" s="632" t="s">
        <v>56</v>
      </c>
      <c r="G147" s="626" t="s">
        <v>66</v>
      </c>
      <c r="H147" s="622" t="s">
        <v>406</v>
      </c>
      <c r="I147" s="617">
        <v>25000</v>
      </c>
      <c r="J147" s="614"/>
      <c r="K147" s="615">
        <v>0</v>
      </c>
      <c r="L147" s="616">
        <v>0</v>
      </c>
      <c r="M147" s="616">
        <v>0</v>
      </c>
      <c r="N147" s="616">
        <v>0</v>
      </c>
      <c r="O147" s="616">
        <v>0</v>
      </c>
      <c r="P147" s="616">
        <v>0</v>
      </c>
      <c r="Q147" s="617">
        <v>0</v>
      </c>
      <c r="R147" s="618"/>
      <c r="S147" s="616"/>
      <c r="T147" s="616"/>
      <c r="U147" s="613"/>
    </row>
    <row r="148" spans="1:21" ht="12.9" thickBot="1" x14ac:dyDescent="0.5">
      <c r="A148" s="283">
        <v>95</v>
      </c>
      <c r="B148" s="633" t="s">
        <v>407</v>
      </c>
      <c r="C148" s="639">
        <v>2005</v>
      </c>
      <c r="D148" s="630" t="s">
        <v>408</v>
      </c>
      <c r="E148" s="670" t="s">
        <v>409</v>
      </c>
      <c r="F148" s="627" t="s">
        <v>56</v>
      </c>
      <c r="G148" s="668" t="s">
        <v>410</v>
      </c>
      <c r="H148" s="619" t="s">
        <v>277</v>
      </c>
      <c r="I148" s="611"/>
      <c r="J148" s="608"/>
      <c r="K148" s="609">
        <v>70000</v>
      </c>
      <c r="L148" s="610"/>
      <c r="M148" s="610">
        <v>0</v>
      </c>
      <c r="N148" s="610">
        <v>0</v>
      </c>
      <c r="O148" s="610">
        <v>0</v>
      </c>
      <c r="P148" s="610">
        <v>0</v>
      </c>
      <c r="Q148" s="611">
        <v>0</v>
      </c>
      <c r="R148" s="612"/>
      <c r="S148" s="610"/>
      <c r="T148" s="610"/>
      <c r="U148" s="607">
        <v>80000</v>
      </c>
    </row>
    <row r="149" spans="1:21" ht="12.9" hidden="1" thickBot="1" x14ac:dyDescent="0.5">
      <c r="A149" s="283">
        <f>1+A148</f>
        <v>96</v>
      </c>
      <c r="B149" s="634" t="s">
        <v>407</v>
      </c>
      <c r="C149" s="640">
        <v>2018</v>
      </c>
      <c r="D149" s="631" t="s">
        <v>307</v>
      </c>
      <c r="E149" s="671" t="s">
        <v>411</v>
      </c>
      <c r="F149" s="628" t="s">
        <v>56</v>
      </c>
      <c r="G149" s="646" t="s">
        <v>410</v>
      </c>
      <c r="H149" s="620"/>
      <c r="I149" s="557"/>
      <c r="J149" s="554"/>
      <c r="K149" s="555"/>
      <c r="L149" s="556"/>
      <c r="M149" s="556"/>
      <c r="N149" s="556"/>
      <c r="O149" s="556"/>
      <c r="P149" s="556"/>
      <c r="Q149" s="557"/>
      <c r="R149" s="558">
        <v>80000</v>
      </c>
      <c r="S149" s="556">
        <v>0</v>
      </c>
      <c r="T149" s="556">
        <v>0</v>
      </c>
      <c r="U149" s="553"/>
    </row>
    <row r="150" spans="1:21" ht="12.9" hidden="1" thickBot="1" x14ac:dyDescent="0.5">
      <c r="A150" s="283">
        <f>1+A149</f>
        <v>97</v>
      </c>
      <c r="B150" s="634" t="s">
        <v>407</v>
      </c>
      <c r="C150" s="640">
        <v>2018</v>
      </c>
      <c r="D150" s="631" t="s">
        <v>307</v>
      </c>
      <c r="E150" s="671" t="s">
        <v>412</v>
      </c>
      <c r="F150" s="628" t="s">
        <v>56</v>
      </c>
      <c r="G150" s="646" t="s">
        <v>410</v>
      </c>
      <c r="H150" s="620"/>
      <c r="I150" s="557"/>
      <c r="J150" s="554"/>
      <c r="K150" s="555"/>
      <c r="L150" s="556"/>
      <c r="M150" s="556"/>
      <c r="N150" s="556"/>
      <c r="O150" s="556"/>
      <c r="P150" s="556"/>
      <c r="Q150" s="557"/>
      <c r="R150" s="558">
        <v>80000</v>
      </c>
      <c r="S150" s="556">
        <v>0</v>
      </c>
      <c r="T150" s="556">
        <v>0</v>
      </c>
      <c r="U150" s="553">
        <v>0</v>
      </c>
    </row>
    <row r="151" spans="1:21" ht="12.9" thickBot="1" x14ac:dyDescent="0.5">
      <c r="A151" s="283">
        <v>96</v>
      </c>
      <c r="B151" s="634" t="s">
        <v>407</v>
      </c>
      <c r="C151" s="640">
        <v>2005</v>
      </c>
      <c r="D151" s="631" t="s">
        <v>307</v>
      </c>
      <c r="E151" s="671" t="s">
        <v>413</v>
      </c>
      <c r="F151" s="628" t="s">
        <v>56</v>
      </c>
      <c r="G151" s="646" t="s">
        <v>410</v>
      </c>
      <c r="H151" s="620" t="s">
        <v>277</v>
      </c>
      <c r="I151" s="557"/>
      <c r="J151" s="554"/>
      <c r="K151" s="555"/>
      <c r="L151" s="556">
        <v>70000</v>
      </c>
      <c r="M151" s="556"/>
      <c r="N151" s="556"/>
      <c r="O151" s="556"/>
      <c r="P151" s="556"/>
      <c r="Q151" s="557"/>
      <c r="R151" s="558"/>
      <c r="S151" s="556"/>
      <c r="T151" s="556"/>
      <c r="U151" s="553"/>
    </row>
    <row r="152" spans="1:21" ht="12.9" thickBot="1" x14ac:dyDescent="0.5">
      <c r="A152" s="283">
        <v>97</v>
      </c>
      <c r="B152" s="634" t="s">
        <v>407</v>
      </c>
      <c r="C152" s="640">
        <v>2005</v>
      </c>
      <c r="D152" s="631" t="s">
        <v>342</v>
      </c>
      <c r="E152" s="671" t="s">
        <v>414</v>
      </c>
      <c r="F152" s="628" t="s">
        <v>56</v>
      </c>
      <c r="G152" s="646" t="s">
        <v>410</v>
      </c>
      <c r="H152" s="620" t="s">
        <v>263</v>
      </c>
      <c r="I152" s="557">
        <v>140000</v>
      </c>
      <c r="J152" s="554"/>
      <c r="K152" s="555">
        <v>0</v>
      </c>
      <c r="L152" s="556">
        <v>0</v>
      </c>
      <c r="M152" s="556"/>
      <c r="N152" s="556"/>
      <c r="O152" s="556">
        <v>140000</v>
      </c>
      <c r="P152" s="556"/>
      <c r="Q152" s="557"/>
      <c r="R152" s="558">
        <v>0</v>
      </c>
      <c r="S152" s="556">
        <v>0</v>
      </c>
      <c r="T152" s="556">
        <v>0</v>
      </c>
      <c r="U152" s="553">
        <v>0</v>
      </c>
    </row>
    <row r="153" spans="1:21" ht="12.9" hidden="1" thickBot="1" x14ac:dyDescent="0.5">
      <c r="A153" s="283">
        <f>1+A152</f>
        <v>98</v>
      </c>
      <c r="B153" s="634" t="s">
        <v>407</v>
      </c>
      <c r="C153" s="640">
        <v>2020</v>
      </c>
      <c r="D153" s="631" t="s">
        <v>342</v>
      </c>
      <c r="E153" s="671" t="s">
        <v>415</v>
      </c>
      <c r="F153" s="628" t="s">
        <v>56</v>
      </c>
      <c r="G153" s="646" t="s">
        <v>410</v>
      </c>
      <c r="H153" s="620"/>
      <c r="I153" s="557"/>
      <c r="J153" s="554"/>
      <c r="K153" s="555"/>
      <c r="L153" s="556"/>
      <c r="M153" s="556"/>
      <c r="N153" s="556"/>
      <c r="O153" s="556"/>
      <c r="P153" s="556"/>
      <c r="Q153" s="557"/>
      <c r="R153" s="558">
        <v>0</v>
      </c>
      <c r="S153" s="556">
        <v>0</v>
      </c>
      <c r="T153" s="556">
        <v>0</v>
      </c>
      <c r="U153" s="553">
        <v>0</v>
      </c>
    </row>
    <row r="154" spans="1:21" ht="12.9" thickBot="1" x14ac:dyDescent="0.5">
      <c r="A154" s="283">
        <v>98</v>
      </c>
      <c r="B154" s="634" t="s">
        <v>407</v>
      </c>
      <c r="C154" s="640">
        <v>2003</v>
      </c>
      <c r="D154" s="631" t="s">
        <v>318</v>
      </c>
      <c r="E154" s="671" t="s">
        <v>416</v>
      </c>
      <c r="F154" s="628" t="s">
        <v>56</v>
      </c>
      <c r="G154" s="646" t="s">
        <v>410</v>
      </c>
      <c r="H154" s="620" t="s">
        <v>325</v>
      </c>
      <c r="I154" s="557">
        <v>25000</v>
      </c>
      <c r="J154" s="554"/>
      <c r="K154" s="555">
        <v>25000</v>
      </c>
      <c r="L154" s="556">
        <v>0</v>
      </c>
      <c r="M154" s="556">
        <v>0</v>
      </c>
      <c r="N154" s="556">
        <v>0</v>
      </c>
      <c r="O154" s="556">
        <v>0</v>
      </c>
      <c r="P154" s="556">
        <v>0</v>
      </c>
      <c r="Q154" s="557">
        <v>0</v>
      </c>
      <c r="R154" s="558"/>
      <c r="S154" s="556"/>
      <c r="T154" s="556"/>
      <c r="U154" s="553"/>
    </row>
    <row r="155" spans="1:21" ht="12.9" hidden="1" thickBot="1" x14ac:dyDescent="0.5">
      <c r="A155" s="283" t="e">
        <f>1+#REF!</f>
        <v>#REF!</v>
      </c>
      <c r="B155" s="634" t="s">
        <v>407</v>
      </c>
      <c r="C155" s="640">
        <v>2005</v>
      </c>
      <c r="D155" s="631" t="s">
        <v>304</v>
      </c>
      <c r="E155" s="671" t="s">
        <v>418</v>
      </c>
      <c r="F155" s="628" t="s">
        <v>56</v>
      </c>
      <c r="G155" s="646" t="s">
        <v>410</v>
      </c>
      <c r="H155" s="620" t="s">
        <v>325</v>
      </c>
      <c r="I155" s="557">
        <v>250000</v>
      </c>
      <c r="J155" s="554"/>
      <c r="K155" s="555">
        <v>0</v>
      </c>
      <c r="L155" s="556">
        <v>0</v>
      </c>
      <c r="M155" s="556">
        <v>0</v>
      </c>
      <c r="N155" s="556">
        <v>0</v>
      </c>
      <c r="O155" s="556">
        <v>0</v>
      </c>
      <c r="P155" s="556">
        <v>0</v>
      </c>
      <c r="Q155" s="557">
        <v>0</v>
      </c>
      <c r="R155" s="558"/>
      <c r="S155" s="556"/>
      <c r="T155" s="556"/>
      <c r="U155" s="553"/>
    </row>
    <row r="156" spans="1:21" ht="12.9" thickBot="1" x14ac:dyDescent="0.5">
      <c r="A156" s="283">
        <v>99</v>
      </c>
      <c r="B156" s="634" t="s">
        <v>407</v>
      </c>
      <c r="C156" s="640">
        <v>2013</v>
      </c>
      <c r="D156" s="631" t="s">
        <v>304</v>
      </c>
      <c r="E156" s="671" t="s">
        <v>417</v>
      </c>
      <c r="F156" s="628" t="s">
        <v>56</v>
      </c>
      <c r="G156" s="646" t="s">
        <v>410</v>
      </c>
      <c r="H156" s="620" t="s">
        <v>263</v>
      </c>
      <c r="I156" s="557">
        <v>300000</v>
      </c>
      <c r="J156" s="554"/>
      <c r="K156" s="555">
        <v>0</v>
      </c>
      <c r="L156" s="556">
        <v>0</v>
      </c>
      <c r="M156" s="556">
        <v>0</v>
      </c>
      <c r="N156" s="556"/>
      <c r="O156" s="556">
        <v>300000</v>
      </c>
      <c r="P156" s="556"/>
      <c r="Q156" s="557"/>
      <c r="R156" s="558"/>
      <c r="S156" s="556"/>
      <c r="T156" s="556"/>
      <c r="U156" s="553"/>
    </row>
    <row r="157" spans="1:21" ht="12.9" thickBot="1" x14ac:dyDescent="0.5">
      <c r="A157" s="283">
        <v>100</v>
      </c>
      <c r="B157" s="634" t="s">
        <v>407</v>
      </c>
      <c r="C157" s="640">
        <v>2005</v>
      </c>
      <c r="D157" s="631" t="s">
        <v>318</v>
      </c>
      <c r="E157" s="671" t="s">
        <v>419</v>
      </c>
      <c r="F157" s="628" t="s">
        <v>56</v>
      </c>
      <c r="G157" s="646" t="s">
        <v>410</v>
      </c>
      <c r="H157" s="620" t="s">
        <v>306</v>
      </c>
      <c r="I157" s="557">
        <v>32000</v>
      </c>
      <c r="J157" s="554"/>
      <c r="K157" s="555">
        <v>25000</v>
      </c>
      <c r="L157" s="556">
        <v>0</v>
      </c>
      <c r="M157" s="556">
        <v>0</v>
      </c>
      <c r="N157" s="556">
        <v>0</v>
      </c>
      <c r="O157" s="556">
        <v>0</v>
      </c>
      <c r="P157" s="556">
        <v>0</v>
      </c>
      <c r="Q157" s="557"/>
      <c r="R157" s="558"/>
      <c r="S157" s="556"/>
      <c r="T157" s="556"/>
      <c r="U157" s="553"/>
    </row>
    <row r="158" spans="1:21" ht="12.9" thickBot="1" x14ac:dyDescent="0.5">
      <c r="A158" s="283">
        <v>101</v>
      </c>
      <c r="B158" s="634" t="s">
        <v>407</v>
      </c>
      <c r="C158" s="640">
        <v>2012</v>
      </c>
      <c r="D158" s="631" t="s">
        <v>318</v>
      </c>
      <c r="E158" s="671" t="s">
        <v>420</v>
      </c>
      <c r="F158" s="628" t="s">
        <v>56</v>
      </c>
      <c r="G158" s="646" t="s">
        <v>410</v>
      </c>
      <c r="H158" s="620"/>
      <c r="I158" s="557"/>
      <c r="J158" s="554"/>
      <c r="K158" s="555"/>
      <c r="L158" s="556"/>
      <c r="M158" s="556"/>
      <c r="N158" s="556"/>
      <c r="O158" s="556"/>
      <c r="P158" s="556"/>
      <c r="Q158" s="557">
        <v>50000</v>
      </c>
      <c r="R158" s="558"/>
      <c r="S158" s="556"/>
      <c r="T158" s="556"/>
      <c r="U158" s="553"/>
    </row>
    <row r="159" spans="1:21" ht="12.9" hidden="1" thickBot="1" x14ac:dyDescent="0.5">
      <c r="A159" s="283">
        <f>1+A158</f>
        <v>102</v>
      </c>
      <c r="B159" s="634" t="s">
        <v>407</v>
      </c>
      <c r="C159" s="640">
        <v>2016</v>
      </c>
      <c r="D159" s="631" t="s">
        <v>304</v>
      </c>
      <c r="E159" s="671" t="s">
        <v>421</v>
      </c>
      <c r="F159" s="628" t="s">
        <v>56</v>
      </c>
      <c r="G159" s="646" t="s">
        <v>410</v>
      </c>
      <c r="H159" s="620"/>
      <c r="I159" s="557"/>
      <c r="J159" s="554"/>
      <c r="K159" s="555"/>
      <c r="L159" s="556"/>
      <c r="M159" s="556"/>
      <c r="N159" s="556"/>
      <c r="O159" s="556"/>
      <c r="P159" s="556"/>
      <c r="Q159" s="557"/>
      <c r="R159" s="558"/>
      <c r="S159" s="556"/>
      <c r="T159" s="556"/>
      <c r="U159" s="553"/>
    </row>
    <row r="160" spans="1:21" ht="12.9" thickBot="1" x14ac:dyDescent="0.5">
      <c r="A160" s="283">
        <v>102</v>
      </c>
      <c r="B160" s="635" t="s">
        <v>407</v>
      </c>
      <c r="C160" s="831">
        <v>2010</v>
      </c>
      <c r="D160" s="632" t="s">
        <v>304</v>
      </c>
      <c r="E160" s="672" t="s">
        <v>422</v>
      </c>
      <c r="F160" s="629" t="s">
        <v>56</v>
      </c>
      <c r="G160" s="669" t="s">
        <v>410</v>
      </c>
      <c r="H160" s="667" t="s">
        <v>260</v>
      </c>
      <c r="I160" s="665">
        <v>35000</v>
      </c>
      <c r="J160" s="662"/>
      <c r="K160" s="663"/>
      <c r="L160" s="664">
        <v>35000</v>
      </c>
      <c r="M160" s="664"/>
      <c r="N160" s="664"/>
      <c r="O160" s="664"/>
      <c r="P160" s="664"/>
      <c r="Q160" s="665"/>
      <c r="R160" s="666"/>
      <c r="S160" s="664"/>
      <c r="T160" s="664"/>
      <c r="U160" s="661"/>
    </row>
    <row r="161" spans="1:21" ht="12.9" thickBot="1" x14ac:dyDescent="0.5">
      <c r="A161" s="283">
        <v>103</v>
      </c>
      <c r="B161" s="539" t="s">
        <v>423</v>
      </c>
      <c r="C161" s="539"/>
      <c r="D161" s="540"/>
      <c r="E161" s="539" t="s">
        <v>424</v>
      </c>
      <c r="F161" s="540" t="s">
        <v>56</v>
      </c>
      <c r="G161" s="541" t="s">
        <v>425</v>
      </c>
      <c r="H161" s="542"/>
      <c r="I161" s="543"/>
      <c r="J161" s="544"/>
      <c r="K161" s="545">
        <v>50000</v>
      </c>
      <c r="L161" s="546">
        <v>0</v>
      </c>
      <c r="M161" s="546">
        <v>0</v>
      </c>
      <c r="N161" s="546">
        <v>0</v>
      </c>
      <c r="O161" s="546">
        <v>0</v>
      </c>
      <c r="P161" s="546">
        <v>0</v>
      </c>
      <c r="Q161" s="547">
        <v>0</v>
      </c>
      <c r="R161" s="548"/>
      <c r="S161" s="546"/>
      <c r="T161" s="546"/>
      <c r="U161" s="546"/>
    </row>
    <row r="162" spans="1:21" ht="12.9" thickBot="1" x14ac:dyDescent="0.5">
      <c r="A162" s="283">
        <v>104</v>
      </c>
      <c r="B162" s="537" t="s">
        <v>423</v>
      </c>
      <c r="C162" s="537"/>
      <c r="D162" s="550"/>
      <c r="E162" s="537" t="s">
        <v>597</v>
      </c>
      <c r="F162" s="550" t="s">
        <v>56</v>
      </c>
      <c r="G162" s="551" t="s">
        <v>425</v>
      </c>
      <c r="H162" s="552"/>
      <c r="I162" s="553"/>
      <c r="J162" s="554"/>
      <c r="K162" s="555">
        <v>0</v>
      </c>
      <c r="L162" s="556">
        <v>10000</v>
      </c>
      <c r="M162" s="556">
        <v>0</v>
      </c>
      <c r="N162" s="556">
        <v>0</v>
      </c>
      <c r="O162" s="556"/>
      <c r="P162" s="556"/>
      <c r="Q162" s="557"/>
      <c r="R162" s="558"/>
      <c r="S162" s="556"/>
      <c r="T162" s="556"/>
      <c r="U162" s="556"/>
    </row>
    <row r="163" spans="1:21" ht="12.9" thickBot="1" x14ac:dyDescent="0.5">
      <c r="A163" s="283">
        <v>105</v>
      </c>
      <c r="B163" s="537" t="s">
        <v>423</v>
      </c>
      <c r="C163" s="537"/>
      <c r="D163" s="550"/>
      <c r="E163" s="537" t="s">
        <v>603</v>
      </c>
      <c r="F163" s="550" t="s">
        <v>56</v>
      </c>
      <c r="G163" s="551" t="s">
        <v>425</v>
      </c>
      <c r="H163" s="552"/>
      <c r="I163" s="553"/>
      <c r="J163" s="554"/>
      <c r="K163" s="555">
        <v>0</v>
      </c>
      <c r="L163" s="556">
        <v>46000</v>
      </c>
      <c r="M163" s="556">
        <v>46000</v>
      </c>
      <c r="N163" s="556">
        <v>46000</v>
      </c>
      <c r="O163" s="556">
        <v>46000</v>
      </c>
      <c r="P163" s="556">
        <v>46000</v>
      </c>
      <c r="Q163" s="556">
        <v>46000</v>
      </c>
      <c r="R163" s="558"/>
      <c r="S163" s="556"/>
      <c r="T163" s="556"/>
      <c r="U163" s="556"/>
    </row>
    <row r="164" spans="1:21" x14ac:dyDescent="0.45">
      <c r="A164" s="283">
        <v>106</v>
      </c>
      <c r="B164" s="537" t="s">
        <v>426</v>
      </c>
      <c r="C164" s="537"/>
      <c r="D164" s="550"/>
      <c r="E164" s="537" t="s">
        <v>427</v>
      </c>
      <c r="F164" s="550" t="s">
        <v>56</v>
      </c>
      <c r="G164" s="551" t="s">
        <v>425</v>
      </c>
      <c r="H164" s="552"/>
      <c r="I164" s="553">
        <v>10000</v>
      </c>
      <c r="J164" s="554"/>
      <c r="K164" s="555">
        <v>0</v>
      </c>
      <c r="L164" s="556">
        <v>0</v>
      </c>
      <c r="M164" s="556">
        <v>0</v>
      </c>
      <c r="N164" s="556">
        <v>10000</v>
      </c>
      <c r="O164" s="556">
        <v>0</v>
      </c>
      <c r="P164" s="556">
        <v>0</v>
      </c>
      <c r="Q164" s="557">
        <v>0</v>
      </c>
      <c r="R164" s="558"/>
      <c r="S164" s="556"/>
      <c r="T164" s="556"/>
      <c r="U164" s="556"/>
    </row>
    <row r="165" spans="1:21" s="258" customFormat="1" ht="15.6" customHeight="1" thickBot="1" x14ac:dyDescent="0.45">
      <c r="A165" s="323" t="s">
        <v>70</v>
      </c>
      <c r="B165" s="324"/>
      <c r="C165" s="325"/>
      <c r="D165" s="326"/>
      <c r="E165" s="327"/>
      <c r="F165" s="325"/>
      <c r="G165" s="480"/>
      <c r="H165" s="502"/>
      <c r="I165" s="503"/>
      <c r="J165" s="488"/>
      <c r="K165" s="439">
        <f t="shared" ref="K165:U165" si="2">SUM(K7:K164)</f>
        <v>2477564</v>
      </c>
      <c r="L165" s="440">
        <f t="shared" si="2"/>
        <v>1154650</v>
      </c>
      <c r="M165" s="440">
        <f t="shared" si="2"/>
        <v>3137026</v>
      </c>
      <c r="N165" s="440">
        <f t="shared" si="2"/>
        <v>1649845</v>
      </c>
      <c r="O165" s="440">
        <f t="shared" si="2"/>
        <v>2250000</v>
      </c>
      <c r="P165" s="440">
        <f t="shared" si="2"/>
        <v>1552050</v>
      </c>
      <c r="Q165" s="244">
        <f t="shared" si="2"/>
        <v>1246221.5</v>
      </c>
      <c r="R165" s="431">
        <f t="shared" si="2"/>
        <v>2198110</v>
      </c>
      <c r="S165" s="328">
        <f t="shared" si="2"/>
        <v>440700</v>
      </c>
      <c r="T165" s="328">
        <f t="shared" si="2"/>
        <v>2085000</v>
      </c>
      <c r="U165" s="328">
        <f t="shared" si="2"/>
        <v>242000</v>
      </c>
    </row>
    <row r="166" spans="1:21" ht="12.9" thickBot="1" x14ac:dyDescent="0.5"/>
    <row r="167" spans="1:21" x14ac:dyDescent="0.45">
      <c r="A167" s="330">
        <v>1</v>
      </c>
      <c r="B167" s="331" t="s">
        <v>428</v>
      </c>
      <c r="C167" s="332">
        <v>2017</v>
      </c>
      <c r="D167" s="333" t="s">
        <v>429</v>
      </c>
      <c r="E167" s="334" t="s">
        <v>430</v>
      </c>
      <c r="F167" s="335" t="s">
        <v>56</v>
      </c>
      <c r="G167" s="336" t="s">
        <v>431</v>
      </c>
      <c r="H167" s="337"/>
      <c r="I167" s="338">
        <v>25000</v>
      </c>
      <c r="J167" s="339"/>
      <c r="K167" s="459">
        <v>25000</v>
      </c>
      <c r="L167" s="340">
        <v>25000</v>
      </c>
      <c r="M167" s="340">
        <v>25000</v>
      </c>
      <c r="N167" s="340">
        <v>25000</v>
      </c>
      <c r="O167" s="340">
        <v>125000</v>
      </c>
      <c r="P167" s="340">
        <v>125000</v>
      </c>
      <c r="Q167" s="341">
        <v>25000</v>
      </c>
      <c r="R167" s="469">
        <v>25000</v>
      </c>
      <c r="S167" s="372">
        <v>25000</v>
      </c>
      <c r="T167" s="372">
        <v>25000</v>
      </c>
      <c r="U167" s="372">
        <v>25000</v>
      </c>
    </row>
    <row r="168" spans="1:21" hidden="1" x14ac:dyDescent="0.45">
      <c r="A168" s="342">
        <v>2</v>
      </c>
      <c r="B168" s="343" t="s">
        <v>428</v>
      </c>
      <c r="C168" s="344"/>
      <c r="D168" s="320">
        <v>11</v>
      </c>
      <c r="E168" s="345" t="s">
        <v>432</v>
      </c>
      <c r="F168" s="292" t="s">
        <v>56</v>
      </c>
      <c r="G168" s="346" t="s">
        <v>431</v>
      </c>
      <c r="H168" s="347" t="s">
        <v>267</v>
      </c>
      <c r="I168" s="348">
        <v>90000</v>
      </c>
      <c r="J168" s="349"/>
      <c r="K168" s="460"/>
      <c r="L168" s="350"/>
      <c r="M168" s="350"/>
      <c r="N168" s="350"/>
      <c r="O168" s="350"/>
      <c r="P168" s="321"/>
      <c r="Q168" s="282"/>
      <c r="R168" s="469"/>
      <c r="S168" s="372">
        <v>90000</v>
      </c>
      <c r="T168" s="372">
        <v>90000</v>
      </c>
      <c r="U168" s="372">
        <v>90000</v>
      </c>
    </row>
    <row r="169" spans="1:21" x14ac:dyDescent="0.45">
      <c r="A169" s="342">
        <v>2</v>
      </c>
      <c r="B169" s="343" t="s">
        <v>428</v>
      </c>
      <c r="C169" s="344">
        <v>2017</v>
      </c>
      <c r="D169" s="320" t="s">
        <v>433</v>
      </c>
      <c r="E169" s="345" t="s">
        <v>434</v>
      </c>
      <c r="F169" s="292" t="s">
        <v>56</v>
      </c>
      <c r="G169" s="346" t="s">
        <v>431</v>
      </c>
      <c r="H169" s="347" t="s">
        <v>260</v>
      </c>
      <c r="I169" s="348">
        <v>40000</v>
      </c>
      <c r="J169" s="349"/>
      <c r="K169" s="460"/>
      <c r="L169" s="350"/>
      <c r="M169" s="350">
        <v>0</v>
      </c>
      <c r="N169" s="350"/>
      <c r="O169" s="350">
        <v>40000</v>
      </c>
      <c r="P169" s="321"/>
      <c r="Q169" s="282"/>
      <c r="R169" s="469">
        <v>50000</v>
      </c>
      <c r="S169" s="372">
        <v>50000</v>
      </c>
      <c r="T169" s="372">
        <v>50000</v>
      </c>
      <c r="U169" s="372">
        <v>50000</v>
      </c>
    </row>
    <row r="170" spans="1:21" x14ac:dyDescent="0.45">
      <c r="A170" s="342">
        <v>3</v>
      </c>
      <c r="B170" s="343" t="s">
        <v>428</v>
      </c>
      <c r="C170" s="344">
        <v>2017</v>
      </c>
      <c r="D170" s="320" t="s">
        <v>433</v>
      </c>
      <c r="E170" s="345" t="s">
        <v>434</v>
      </c>
      <c r="F170" s="292" t="s">
        <v>56</v>
      </c>
      <c r="G170" s="346" t="s">
        <v>431</v>
      </c>
      <c r="H170" s="347" t="s">
        <v>260</v>
      </c>
      <c r="I170" s="348">
        <v>40000</v>
      </c>
      <c r="J170" s="349"/>
      <c r="K170" s="460"/>
      <c r="L170" s="350"/>
      <c r="M170" s="350">
        <v>0</v>
      </c>
      <c r="N170" s="350"/>
      <c r="O170" s="350">
        <v>40000</v>
      </c>
      <c r="P170" s="321"/>
      <c r="Q170" s="282"/>
      <c r="R170" s="281"/>
      <c r="S170" s="282"/>
      <c r="T170" s="282"/>
      <c r="U170" s="282"/>
    </row>
    <row r="171" spans="1:21" hidden="1" x14ac:dyDescent="0.45">
      <c r="A171" s="342">
        <v>5</v>
      </c>
      <c r="B171" s="343" t="s">
        <v>428</v>
      </c>
      <c r="C171" s="344">
        <v>2012</v>
      </c>
      <c r="D171" s="320">
        <v>20</v>
      </c>
      <c r="E171" s="345" t="s">
        <v>435</v>
      </c>
      <c r="F171" s="310" t="s">
        <v>56</v>
      </c>
      <c r="G171" s="346" t="s">
        <v>431</v>
      </c>
      <c r="H171" s="347" t="s">
        <v>363</v>
      </c>
      <c r="I171" s="348">
        <v>90000</v>
      </c>
      <c r="J171" s="349"/>
      <c r="K171" s="460"/>
      <c r="L171" s="350"/>
      <c r="M171" s="350"/>
      <c r="N171" s="321"/>
      <c r="O171" s="321"/>
      <c r="P171" s="321"/>
      <c r="Q171" s="282"/>
      <c r="R171" s="281"/>
      <c r="S171" s="282"/>
      <c r="T171" s="282"/>
      <c r="U171" s="282"/>
    </row>
    <row r="172" spans="1:21" hidden="1" x14ac:dyDescent="0.45">
      <c r="A172" s="342">
        <v>4</v>
      </c>
      <c r="B172" s="343" t="s">
        <v>428</v>
      </c>
      <c r="C172" s="344">
        <v>2019</v>
      </c>
      <c r="D172" s="320" t="s">
        <v>436</v>
      </c>
      <c r="E172" s="345" t="s">
        <v>437</v>
      </c>
      <c r="F172" s="310" t="s">
        <v>56</v>
      </c>
      <c r="G172" s="346" t="s">
        <v>431</v>
      </c>
      <c r="H172" s="347" t="s">
        <v>310</v>
      </c>
      <c r="I172" s="348">
        <v>305000</v>
      </c>
      <c r="J172" s="349"/>
      <c r="K172" s="460"/>
      <c r="L172" s="350"/>
      <c r="M172" s="350"/>
      <c r="N172" s="321"/>
      <c r="O172" s="321"/>
      <c r="P172" s="321"/>
      <c r="Q172" s="282"/>
      <c r="R172" s="281"/>
      <c r="S172" s="282"/>
      <c r="T172" s="282"/>
      <c r="U172" s="282"/>
    </row>
    <row r="173" spans="1:21" x14ac:dyDescent="0.45">
      <c r="A173" s="342">
        <v>4</v>
      </c>
      <c r="B173" s="343" t="s">
        <v>428</v>
      </c>
      <c r="C173" s="344">
        <v>2005</v>
      </c>
      <c r="D173" s="320">
        <v>15</v>
      </c>
      <c r="E173" s="345" t="s">
        <v>438</v>
      </c>
      <c r="F173" s="310" t="s">
        <v>56</v>
      </c>
      <c r="G173" s="346" t="s">
        <v>431</v>
      </c>
      <c r="H173" s="347" t="s">
        <v>306</v>
      </c>
      <c r="I173" s="348">
        <v>300000</v>
      </c>
      <c r="J173" s="349"/>
      <c r="K173" s="460">
        <v>440000</v>
      </c>
      <c r="L173" s="350">
        <v>0</v>
      </c>
      <c r="M173" s="321"/>
      <c r="N173" s="321"/>
      <c r="O173" s="321"/>
      <c r="P173" s="321"/>
      <c r="Q173" s="282"/>
      <c r="R173" s="281"/>
      <c r="S173" s="282"/>
      <c r="T173" s="282"/>
      <c r="U173" s="282"/>
    </row>
    <row r="174" spans="1:21" hidden="1" x14ac:dyDescent="0.45">
      <c r="A174" s="342">
        <v>7</v>
      </c>
      <c r="B174" s="343" t="s">
        <v>428</v>
      </c>
      <c r="C174" s="344">
        <v>2005</v>
      </c>
      <c r="D174" s="320">
        <v>15</v>
      </c>
      <c r="E174" s="351" t="s">
        <v>439</v>
      </c>
      <c r="F174" s="310" t="s">
        <v>56</v>
      </c>
      <c r="G174" s="346" t="s">
        <v>431</v>
      </c>
      <c r="H174" s="347" t="s">
        <v>306</v>
      </c>
      <c r="I174" s="352">
        <v>35000</v>
      </c>
      <c r="J174" s="349"/>
      <c r="K174" s="461">
        <v>0</v>
      </c>
      <c r="L174" s="350">
        <v>0</v>
      </c>
      <c r="M174" s="350">
        <v>0</v>
      </c>
      <c r="N174" s="350">
        <v>0</v>
      </c>
      <c r="O174" s="350">
        <v>0</v>
      </c>
      <c r="P174" s="350">
        <v>0</v>
      </c>
      <c r="Q174" s="282">
        <v>0</v>
      </c>
      <c r="R174" s="281">
        <v>0</v>
      </c>
      <c r="S174" s="282">
        <v>0</v>
      </c>
      <c r="T174" s="282">
        <v>0</v>
      </c>
      <c r="U174" s="282">
        <v>0</v>
      </c>
    </row>
    <row r="175" spans="1:21" x14ac:dyDescent="0.45">
      <c r="A175" s="342">
        <v>5</v>
      </c>
      <c r="B175" s="343" t="s">
        <v>428</v>
      </c>
      <c r="C175" s="344">
        <v>2015</v>
      </c>
      <c r="D175" s="320" t="s">
        <v>440</v>
      </c>
      <c r="E175" s="351" t="s">
        <v>441</v>
      </c>
      <c r="F175" s="310" t="s">
        <v>56</v>
      </c>
      <c r="G175" s="346" t="s">
        <v>442</v>
      </c>
      <c r="H175" s="347"/>
      <c r="I175" s="352"/>
      <c r="J175" s="349"/>
      <c r="K175" s="461"/>
      <c r="L175" s="350"/>
      <c r="M175" s="350"/>
      <c r="N175" s="350"/>
      <c r="O175" s="350"/>
      <c r="P175" s="350">
        <v>75000</v>
      </c>
      <c r="Q175" s="282"/>
      <c r="R175" s="281"/>
      <c r="S175" s="282"/>
      <c r="T175" s="282"/>
      <c r="U175" s="282"/>
    </row>
    <row r="176" spans="1:21" x14ac:dyDescent="0.45">
      <c r="A176" s="342">
        <v>6</v>
      </c>
      <c r="B176" s="355" t="s">
        <v>428</v>
      </c>
      <c r="C176" s="356">
        <v>2008</v>
      </c>
      <c r="D176" s="320">
        <v>15</v>
      </c>
      <c r="E176" s="351" t="s">
        <v>443</v>
      </c>
      <c r="F176" s="310" t="s">
        <v>56</v>
      </c>
      <c r="G176" s="346" t="s">
        <v>431</v>
      </c>
      <c r="H176" s="347" t="s">
        <v>260</v>
      </c>
      <c r="I176" s="352">
        <v>30000</v>
      </c>
      <c r="J176" s="349"/>
      <c r="K176" s="461"/>
      <c r="L176" s="353"/>
      <c r="M176" s="353">
        <v>25000</v>
      </c>
      <c r="N176" s="321"/>
      <c r="O176" s="321"/>
      <c r="P176" s="321"/>
      <c r="Q176" s="282"/>
      <c r="R176" s="281"/>
      <c r="S176" s="282"/>
      <c r="T176" s="282"/>
      <c r="U176" s="282"/>
    </row>
    <row r="177" spans="1:21" x14ac:dyDescent="0.45">
      <c r="A177" s="342">
        <v>7</v>
      </c>
      <c r="B177" s="355" t="s">
        <v>428</v>
      </c>
      <c r="C177" s="356">
        <v>2014</v>
      </c>
      <c r="D177" s="320">
        <v>10</v>
      </c>
      <c r="E177" s="351" t="s">
        <v>444</v>
      </c>
      <c r="F177" s="310" t="s">
        <v>56</v>
      </c>
      <c r="G177" s="346" t="s">
        <v>431</v>
      </c>
      <c r="H177" s="347" t="s">
        <v>262</v>
      </c>
      <c r="I177" s="352">
        <v>240000</v>
      </c>
      <c r="J177" s="349"/>
      <c r="K177" s="462"/>
      <c r="L177" s="353"/>
      <c r="M177" s="353"/>
      <c r="N177" s="358" t="s">
        <v>203</v>
      </c>
      <c r="O177" s="321"/>
      <c r="P177" s="321"/>
      <c r="Q177" s="354">
        <v>280000</v>
      </c>
      <c r="R177" s="281"/>
      <c r="S177" s="282"/>
      <c r="T177" s="282"/>
      <c r="U177" s="282"/>
    </row>
    <row r="178" spans="1:21" hidden="1" x14ac:dyDescent="0.45">
      <c r="A178" s="342">
        <v>9</v>
      </c>
      <c r="B178" s="355" t="s">
        <v>428</v>
      </c>
      <c r="C178" s="356">
        <v>2015</v>
      </c>
      <c r="D178" s="320">
        <v>10</v>
      </c>
      <c r="E178" s="351" t="s">
        <v>445</v>
      </c>
      <c r="F178" s="310" t="s">
        <v>56</v>
      </c>
      <c r="G178" s="346" t="s">
        <v>431</v>
      </c>
      <c r="H178" s="347" t="s">
        <v>263</v>
      </c>
      <c r="I178" s="352">
        <v>240000</v>
      </c>
      <c r="J178" s="349"/>
      <c r="K178" s="461"/>
      <c r="L178" s="353"/>
      <c r="M178" s="353"/>
      <c r="N178" s="321"/>
      <c r="O178" s="359" t="s">
        <v>203</v>
      </c>
      <c r="P178" s="321"/>
      <c r="Q178" s="372"/>
      <c r="R178" s="469">
        <v>280000</v>
      </c>
      <c r="S178" s="282"/>
      <c r="T178" s="282"/>
      <c r="U178" s="282"/>
    </row>
    <row r="179" spans="1:21" x14ac:dyDescent="0.45">
      <c r="A179" s="342">
        <v>8</v>
      </c>
      <c r="B179" s="355" t="s">
        <v>428</v>
      </c>
      <c r="C179" s="356">
        <v>2006</v>
      </c>
      <c r="D179" s="320">
        <v>10</v>
      </c>
      <c r="E179" s="351" t="s">
        <v>446</v>
      </c>
      <c r="F179" s="310" t="s">
        <v>56</v>
      </c>
      <c r="G179" s="346" t="s">
        <v>431</v>
      </c>
      <c r="H179" s="347" t="s">
        <v>381</v>
      </c>
      <c r="I179" s="352">
        <v>250000</v>
      </c>
      <c r="J179" s="349"/>
      <c r="K179" s="463"/>
      <c r="L179" s="350">
        <v>0</v>
      </c>
      <c r="M179" s="358" t="s">
        <v>203</v>
      </c>
      <c r="N179" s="350">
        <v>250000</v>
      </c>
      <c r="O179" s="321"/>
      <c r="P179" s="321"/>
      <c r="Q179" s="372"/>
      <c r="R179" s="469"/>
      <c r="S179" s="282"/>
      <c r="T179" s="282"/>
      <c r="U179" s="282"/>
    </row>
    <row r="180" spans="1:21" x14ac:dyDescent="0.45">
      <c r="A180" s="342">
        <v>9</v>
      </c>
      <c r="B180" s="355" t="s">
        <v>428</v>
      </c>
      <c r="C180" s="356">
        <v>2009</v>
      </c>
      <c r="D180" s="320">
        <v>15</v>
      </c>
      <c r="E180" s="360" t="s">
        <v>447</v>
      </c>
      <c r="F180" s="310" t="s">
        <v>56</v>
      </c>
      <c r="G180" s="346" t="s">
        <v>431</v>
      </c>
      <c r="H180" s="361" t="s">
        <v>262</v>
      </c>
      <c r="I180" s="352">
        <v>25000</v>
      </c>
      <c r="J180" s="362"/>
      <c r="K180" s="460"/>
      <c r="L180" s="350"/>
      <c r="M180" s="350">
        <v>15000</v>
      </c>
      <c r="N180" s="350"/>
      <c r="O180" s="350"/>
      <c r="P180" s="321"/>
      <c r="Q180" s="372"/>
      <c r="R180" s="469"/>
      <c r="S180" s="363"/>
      <c r="T180" s="363"/>
      <c r="U180" s="363"/>
    </row>
    <row r="181" spans="1:21" x14ac:dyDescent="0.45">
      <c r="A181" s="342">
        <v>10</v>
      </c>
      <c r="B181" s="355" t="s">
        <v>428</v>
      </c>
      <c r="C181" s="356">
        <v>2009</v>
      </c>
      <c r="D181" s="320">
        <v>15</v>
      </c>
      <c r="E181" s="351" t="s">
        <v>448</v>
      </c>
      <c r="F181" s="310" t="s">
        <v>56</v>
      </c>
      <c r="G181" s="346" t="s">
        <v>431</v>
      </c>
      <c r="H181" s="361" t="s">
        <v>265</v>
      </c>
      <c r="I181" s="352">
        <v>35000</v>
      </c>
      <c r="J181" s="362"/>
      <c r="K181" s="464"/>
      <c r="L181" s="364"/>
      <c r="M181" s="364"/>
      <c r="N181" s="350"/>
      <c r="O181" s="350"/>
      <c r="P181" s="321"/>
      <c r="Q181" s="372">
        <v>35000</v>
      </c>
      <c r="R181" s="469">
        <v>27000</v>
      </c>
      <c r="S181" s="363"/>
      <c r="T181" s="363"/>
      <c r="U181" s="363"/>
    </row>
    <row r="182" spans="1:21" hidden="1" x14ac:dyDescent="0.45">
      <c r="A182" s="342">
        <v>14</v>
      </c>
      <c r="B182" s="355" t="s">
        <v>428</v>
      </c>
      <c r="C182" s="356">
        <v>2012</v>
      </c>
      <c r="D182" s="320">
        <v>20</v>
      </c>
      <c r="E182" s="351" t="s">
        <v>449</v>
      </c>
      <c r="F182" s="310" t="s">
        <v>56</v>
      </c>
      <c r="G182" s="346" t="s">
        <v>431</v>
      </c>
      <c r="H182" s="361" t="s">
        <v>450</v>
      </c>
      <c r="I182" s="352">
        <v>200000</v>
      </c>
      <c r="J182" s="362"/>
      <c r="K182" s="464"/>
      <c r="L182" s="364"/>
      <c r="M182" s="364"/>
      <c r="N182" s="321"/>
      <c r="O182" s="350"/>
      <c r="P182" s="321"/>
      <c r="Q182" s="372"/>
      <c r="R182" s="469"/>
      <c r="S182" s="363"/>
      <c r="T182" s="363"/>
      <c r="U182" s="363"/>
    </row>
    <row r="183" spans="1:21" x14ac:dyDescent="0.45">
      <c r="A183" s="342">
        <v>11</v>
      </c>
      <c r="B183" s="355" t="s">
        <v>428</v>
      </c>
      <c r="C183" s="356">
        <v>2014</v>
      </c>
      <c r="D183" s="320">
        <v>11</v>
      </c>
      <c r="E183" s="351" t="s">
        <v>451</v>
      </c>
      <c r="F183" s="310" t="s">
        <v>56</v>
      </c>
      <c r="G183" s="346" t="s">
        <v>431</v>
      </c>
      <c r="H183" s="361" t="s">
        <v>263</v>
      </c>
      <c r="I183" s="352">
        <v>35000</v>
      </c>
      <c r="J183" s="362"/>
      <c r="K183" s="464"/>
      <c r="L183" s="364"/>
      <c r="M183" s="364"/>
      <c r="N183" s="350"/>
      <c r="O183" s="353">
        <v>35000</v>
      </c>
      <c r="P183" s="321"/>
      <c r="Q183" s="372"/>
      <c r="R183" s="469"/>
      <c r="S183" s="363"/>
      <c r="T183" s="363"/>
      <c r="U183" s="363"/>
    </row>
    <row r="184" spans="1:21" x14ac:dyDescent="0.45">
      <c r="A184" s="342">
        <v>12</v>
      </c>
      <c r="B184" s="355" t="s">
        <v>428</v>
      </c>
      <c r="C184" s="356">
        <v>2014</v>
      </c>
      <c r="D184" s="320">
        <v>11</v>
      </c>
      <c r="E184" s="351" t="s">
        <v>451</v>
      </c>
      <c r="F184" s="310" t="s">
        <v>56</v>
      </c>
      <c r="G184" s="346" t="s">
        <v>431</v>
      </c>
      <c r="H184" s="361" t="s">
        <v>265</v>
      </c>
      <c r="I184" s="352">
        <v>35000</v>
      </c>
      <c r="J184" s="362"/>
      <c r="K184" s="464"/>
      <c r="L184" s="364"/>
      <c r="M184" s="364"/>
      <c r="N184" s="321"/>
      <c r="O184" s="350"/>
      <c r="P184" s="353">
        <v>35000</v>
      </c>
      <c r="Q184" s="372"/>
      <c r="R184" s="469"/>
      <c r="S184" s="363"/>
      <c r="T184" s="363"/>
      <c r="U184" s="363"/>
    </row>
    <row r="185" spans="1:21" hidden="1" x14ac:dyDescent="0.45">
      <c r="A185" s="342">
        <v>15</v>
      </c>
      <c r="B185" s="355" t="s">
        <v>428</v>
      </c>
      <c r="C185" s="356">
        <v>2016</v>
      </c>
      <c r="D185" s="320">
        <v>15</v>
      </c>
      <c r="E185" s="351" t="s">
        <v>452</v>
      </c>
      <c r="F185" s="310" t="s">
        <v>56</v>
      </c>
      <c r="G185" s="346" t="s">
        <v>431</v>
      </c>
      <c r="H185" s="361" t="s">
        <v>450</v>
      </c>
      <c r="I185" s="352">
        <v>50000</v>
      </c>
      <c r="J185" s="362"/>
      <c r="K185" s="464"/>
      <c r="L185" s="364"/>
      <c r="M185" s="364"/>
      <c r="N185" s="364"/>
      <c r="O185" s="364"/>
      <c r="P185" s="457"/>
      <c r="Q185" s="470"/>
      <c r="R185" s="471"/>
      <c r="S185" s="363"/>
      <c r="T185" s="363"/>
      <c r="U185" s="363"/>
    </row>
    <row r="186" spans="1:21" x14ac:dyDescent="0.45">
      <c r="A186" s="342">
        <v>13</v>
      </c>
      <c r="B186" s="355" t="s">
        <v>428</v>
      </c>
      <c r="C186" s="356">
        <v>2010</v>
      </c>
      <c r="D186" s="320">
        <v>10</v>
      </c>
      <c r="E186" s="351" t="s">
        <v>453</v>
      </c>
      <c r="F186" s="310" t="s">
        <v>56</v>
      </c>
      <c r="G186" s="346" t="s">
        <v>454</v>
      </c>
      <c r="H186" s="361" t="s">
        <v>261</v>
      </c>
      <c r="I186" s="352">
        <v>10000</v>
      </c>
      <c r="J186" s="362"/>
      <c r="K186" s="464"/>
      <c r="L186" s="364"/>
      <c r="M186" s="358" t="s">
        <v>203</v>
      </c>
      <c r="N186" s="321"/>
      <c r="O186" s="364"/>
      <c r="P186" s="358">
        <v>13500</v>
      </c>
      <c r="Q186" s="470"/>
      <c r="R186" s="471"/>
      <c r="S186" s="363"/>
      <c r="T186" s="363"/>
      <c r="U186" s="363"/>
    </row>
    <row r="187" spans="1:21" x14ac:dyDescent="0.45">
      <c r="A187" s="342">
        <v>14</v>
      </c>
      <c r="B187" s="355" t="s">
        <v>428</v>
      </c>
      <c r="C187" s="356" t="s">
        <v>372</v>
      </c>
      <c r="D187" s="320" t="s">
        <v>455</v>
      </c>
      <c r="E187" s="345" t="s">
        <v>456</v>
      </c>
      <c r="F187" s="292" t="s">
        <v>56</v>
      </c>
      <c r="G187" s="365" t="s">
        <v>454</v>
      </c>
      <c r="H187" s="347" t="s">
        <v>263</v>
      </c>
      <c r="I187" s="348">
        <v>7500</v>
      </c>
      <c r="J187" s="349"/>
      <c r="K187" s="460"/>
      <c r="L187" s="350"/>
      <c r="M187" s="350"/>
      <c r="N187" s="364"/>
      <c r="O187" s="358" t="s">
        <v>203</v>
      </c>
      <c r="P187" s="321"/>
      <c r="Q187" s="372">
        <v>7500</v>
      </c>
      <c r="R187" s="469"/>
      <c r="S187" s="282"/>
      <c r="T187" s="282"/>
      <c r="U187" s="282"/>
    </row>
    <row r="188" spans="1:21" x14ac:dyDescent="0.45">
      <c r="A188" s="342">
        <v>15</v>
      </c>
      <c r="B188" s="355" t="s">
        <v>428</v>
      </c>
      <c r="C188" s="366">
        <v>2020</v>
      </c>
      <c r="D188" s="320" t="s">
        <v>440</v>
      </c>
      <c r="E188" s="345" t="s">
        <v>457</v>
      </c>
      <c r="F188" s="292" t="s">
        <v>56</v>
      </c>
      <c r="G188" s="367" t="s">
        <v>458</v>
      </c>
      <c r="H188" s="368"/>
      <c r="I188" s="369"/>
      <c r="J188" s="370"/>
      <c r="K188" s="465">
        <v>3325</v>
      </c>
      <c r="L188" s="353"/>
      <c r="M188" s="353"/>
      <c r="N188" s="371"/>
      <c r="O188" s="353"/>
      <c r="P188" s="353"/>
      <c r="Q188" s="372"/>
      <c r="R188" s="469"/>
      <c r="S188" s="282"/>
      <c r="T188" s="282"/>
      <c r="U188" s="282"/>
    </row>
    <row r="189" spans="1:21" x14ac:dyDescent="0.45">
      <c r="A189" s="342">
        <v>16</v>
      </c>
      <c r="B189" s="355" t="s">
        <v>428</v>
      </c>
      <c r="C189" s="366">
        <v>2020</v>
      </c>
      <c r="D189" s="320" t="s">
        <v>440</v>
      </c>
      <c r="E189" s="345" t="s">
        <v>459</v>
      </c>
      <c r="F189" s="292" t="s">
        <v>56</v>
      </c>
      <c r="G189" s="367" t="s">
        <v>454</v>
      </c>
      <c r="H189" s="368"/>
      <c r="I189" s="369"/>
      <c r="J189" s="370"/>
      <c r="K189" s="465">
        <v>3325</v>
      </c>
      <c r="L189" s="353"/>
      <c r="M189" s="353"/>
      <c r="N189" s="371"/>
      <c r="O189" s="353"/>
      <c r="P189" s="353"/>
      <c r="Q189" s="372"/>
      <c r="R189" s="469"/>
      <c r="S189" s="282"/>
      <c r="T189" s="282"/>
      <c r="U189" s="282"/>
    </row>
    <row r="190" spans="1:21" ht="24.9" hidden="1" x14ac:dyDescent="0.45">
      <c r="A190" s="342">
        <v>17</v>
      </c>
      <c r="B190" s="355" t="s">
        <v>428</v>
      </c>
      <c r="C190" s="366">
        <v>1996</v>
      </c>
      <c r="D190" s="320" t="s">
        <v>460</v>
      </c>
      <c r="E190" s="373" t="s">
        <v>461</v>
      </c>
      <c r="F190" s="292" t="s">
        <v>56</v>
      </c>
      <c r="G190" s="367" t="s">
        <v>431</v>
      </c>
      <c r="H190" s="368"/>
      <c r="I190" s="369"/>
      <c r="J190" s="370"/>
      <c r="K190" s="461"/>
      <c r="L190" s="353"/>
      <c r="M190" s="353">
        <v>0</v>
      </c>
      <c r="N190" s="359" t="s">
        <v>203</v>
      </c>
      <c r="O190" s="353"/>
      <c r="P190" s="353"/>
      <c r="Q190" s="372"/>
      <c r="R190" s="469"/>
      <c r="S190" s="282"/>
      <c r="T190" s="282"/>
      <c r="U190" s="282"/>
    </row>
    <row r="191" spans="1:21" x14ac:dyDescent="0.45">
      <c r="A191" s="342">
        <v>17</v>
      </c>
      <c r="B191" s="355" t="s">
        <v>428</v>
      </c>
      <c r="C191" s="366">
        <v>2005</v>
      </c>
      <c r="D191" s="320" t="s">
        <v>436</v>
      </c>
      <c r="E191" s="345" t="s">
        <v>462</v>
      </c>
      <c r="F191" s="292" t="s">
        <v>56</v>
      </c>
      <c r="G191" s="367" t="s">
        <v>431</v>
      </c>
      <c r="H191" s="368"/>
      <c r="I191" s="369"/>
      <c r="J191" s="370"/>
      <c r="K191" s="461"/>
      <c r="L191" s="353"/>
      <c r="M191" s="353"/>
      <c r="N191" s="371"/>
      <c r="O191" s="353"/>
      <c r="P191" s="353">
        <v>100000</v>
      </c>
      <c r="Q191" s="372"/>
      <c r="R191" s="469"/>
      <c r="S191" s="282"/>
      <c r="T191" s="282"/>
      <c r="U191" s="282"/>
    </row>
    <row r="192" spans="1:21" x14ac:dyDescent="0.45">
      <c r="A192" s="342">
        <v>18</v>
      </c>
      <c r="B192" s="355" t="s">
        <v>428</v>
      </c>
      <c r="C192" s="366">
        <v>2012</v>
      </c>
      <c r="D192" s="320" t="s">
        <v>440</v>
      </c>
      <c r="E192" s="345" t="s">
        <v>463</v>
      </c>
      <c r="F192" s="292" t="s">
        <v>56</v>
      </c>
      <c r="G192" s="367" t="s">
        <v>431</v>
      </c>
      <c r="H192" s="368"/>
      <c r="I192" s="369"/>
      <c r="J192" s="370"/>
      <c r="K192" s="461"/>
      <c r="L192" s="353"/>
      <c r="M192" s="353"/>
      <c r="N192" s="353">
        <v>35000</v>
      </c>
      <c r="O192" s="353"/>
      <c r="P192" s="353"/>
      <c r="Q192" s="372"/>
      <c r="R192" s="469"/>
      <c r="S192" s="282"/>
      <c r="T192" s="282"/>
      <c r="U192" s="282"/>
    </row>
    <row r="193" spans="1:21" x14ac:dyDescent="0.45">
      <c r="A193" s="342">
        <v>19</v>
      </c>
      <c r="B193" s="355" t="s">
        <v>428</v>
      </c>
      <c r="C193" s="366">
        <v>2016</v>
      </c>
      <c r="D193" s="320" t="s">
        <v>440</v>
      </c>
      <c r="E193" s="345" t="s">
        <v>464</v>
      </c>
      <c r="F193" s="292" t="s">
        <v>56</v>
      </c>
      <c r="G193" s="367" t="s">
        <v>431</v>
      </c>
      <c r="H193" s="368"/>
      <c r="I193" s="369"/>
      <c r="J193" s="370"/>
      <c r="K193" s="461"/>
      <c r="L193" s="353"/>
      <c r="M193" s="353"/>
      <c r="N193" s="371"/>
      <c r="O193" s="353"/>
      <c r="P193" s="353">
        <v>35000</v>
      </c>
      <c r="Q193" s="372"/>
      <c r="R193" s="469">
        <v>35000</v>
      </c>
      <c r="S193" s="282"/>
      <c r="T193" s="282"/>
      <c r="U193" s="282"/>
    </row>
    <row r="194" spans="1:21" x14ac:dyDescent="0.45">
      <c r="A194" s="342">
        <v>20</v>
      </c>
      <c r="B194" s="355" t="s">
        <v>428</v>
      </c>
      <c r="C194" s="366">
        <v>1978</v>
      </c>
      <c r="D194" s="320" t="s">
        <v>460</v>
      </c>
      <c r="E194" s="345" t="s">
        <v>465</v>
      </c>
      <c r="F194" s="292" t="s">
        <v>56</v>
      </c>
      <c r="G194" s="367" t="s">
        <v>431</v>
      </c>
      <c r="H194" s="368"/>
      <c r="I194" s="369"/>
      <c r="J194" s="370"/>
      <c r="K194" s="461"/>
      <c r="L194" s="353">
        <v>100000</v>
      </c>
      <c r="M194" s="353">
        <v>0</v>
      </c>
      <c r="N194" s="371"/>
      <c r="O194" s="353"/>
      <c r="P194" s="353"/>
      <c r="Q194" s="372"/>
      <c r="R194" s="469"/>
      <c r="S194" s="282"/>
      <c r="T194" s="282"/>
      <c r="U194" s="282"/>
    </row>
    <row r="195" spans="1:21" x14ac:dyDescent="0.45">
      <c r="A195" s="342">
        <v>21</v>
      </c>
      <c r="B195" s="355" t="s">
        <v>428</v>
      </c>
      <c r="C195" s="374">
        <v>2015</v>
      </c>
      <c r="D195" s="320">
        <v>10</v>
      </c>
      <c r="E195" s="345" t="s">
        <v>466</v>
      </c>
      <c r="F195" s="292" t="s">
        <v>56</v>
      </c>
      <c r="G195" s="365" t="s">
        <v>431</v>
      </c>
      <c r="H195" s="347" t="s">
        <v>310</v>
      </c>
      <c r="I195" s="348">
        <v>25000</v>
      </c>
      <c r="J195" s="349"/>
      <c r="K195" s="460"/>
      <c r="L195" s="350"/>
      <c r="M195" s="350"/>
      <c r="N195" s="350"/>
      <c r="O195" s="350"/>
      <c r="P195" s="321"/>
      <c r="Q195" s="372"/>
      <c r="R195" s="469"/>
      <c r="S195" s="282"/>
      <c r="T195" s="282"/>
      <c r="U195" s="282"/>
    </row>
    <row r="196" spans="1:21" ht="24.9" x14ac:dyDescent="0.45">
      <c r="A196" s="375">
        <v>22</v>
      </c>
      <c r="B196" s="376" t="s">
        <v>428</v>
      </c>
      <c r="C196" s="377">
        <v>2012</v>
      </c>
      <c r="D196" s="322">
        <v>15</v>
      </c>
      <c r="E196" s="378" t="s">
        <v>467</v>
      </c>
      <c r="F196" s="379"/>
      <c r="G196" s="380" t="s">
        <v>442</v>
      </c>
      <c r="H196" s="381"/>
      <c r="I196" s="382"/>
      <c r="J196" s="383"/>
      <c r="K196" s="462"/>
      <c r="L196" s="357"/>
      <c r="M196" s="357"/>
      <c r="N196" s="350"/>
      <c r="O196" s="350"/>
      <c r="P196" s="353"/>
      <c r="Q196" s="472">
        <v>100000</v>
      </c>
      <c r="R196" s="469"/>
      <c r="S196" s="282"/>
      <c r="T196" s="282"/>
      <c r="U196" s="282"/>
    </row>
    <row r="197" spans="1:21" hidden="1" x14ac:dyDescent="0.45">
      <c r="A197" s="375">
        <v>24</v>
      </c>
      <c r="B197" s="376" t="s">
        <v>428</v>
      </c>
      <c r="C197" s="377">
        <v>2017</v>
      </c>
      <c r="D197" s="322">
        <v>10</v>
      </c>
      <c r="E197" s="384" t="s">
        <v>468</v>
      </c>
      <c r="F197" s="385"/>
      <c r="G197" s="365" t="s">
        <v>442</v>
      </c>
      <c r="H197" s="386"/>
      <c r="I197" s="387"/>
      <c r="J197" s="388"/>
      <c r="K197" s="462"/>
      <c r="L197" s="357"/>
      <c r="M197" s="357"/>
      <c r="N197" s="350"/>
      <c r="O197" s="350"/>
      <c r="P197" s="353"/>
      <c r="Q197" s="473"/>
      <c r="R197" s="469">
        <v>50000</v>
      </c>
      <c r="S197" s="282"/>
      <c r="T197" s="282"/>
      <c r="U197" s="282"/>
    </row>
    <row r="198" spans="1:21" x14ac:dyDescent="0.45">
      <c r="A198" s="375">
        <v>23</v>
      </c>
      <c r="B198" s="376" t="s">
        <v>428</v>
      </c>
      <c r="C198" s="377">
        <v>1988</v>
      </c>
      <c r="D198" s="322">
        <v>20</v>
      </c>
      <c r="E198" s="389" t="s">
        <v>469</v>
      </c>
      <c r="F198" s="385"/>
      <c r="G198" s="365" t="s">
        <v>442</v>
      </c>
      <c r="H198" s="386"/>
      <c r="I198" s="387"/>
      <c r="J198" s="388"/>
      <c r="K198" s="462"/>
      <c r="L198" s="357"/>
      <c r="M198" s="357"/>
      <c r="N198" s="350"/>
      <c r="O198" s="350">
        <v>100000</v>
      </c>
      <c r="P198" s="353"/>
      <c r="Q198" s="473"/>
      <c r="R198" s="469"/>
      <c r="S198" s="282"/>
      <c r="T198" s="282"/>
      <c r="U198" s="281"/>
    </row>
    <row r="199" spans="1:21" ht="24.9" hidden="1" x14ac:dyDescent="0.45">
      <c r="A199" s="342">
        <v>26</v>
      </c>
      <c r="B199" s="355" t="s">
        <v>428</v>
      </c>
      <c r="C199" s="374">
        <v>2020</v>
      </c>
      <c r="D199" s="292">
        <v>15</v>
      </c>
      <c r="E199" s="389" t="s">
        <v>470</v>
      </c>
      <c r="F199" s="385"/>
      <c r="G199" s="365" t="s">
        <v>431</v>
      </c>
      <c r="H199" s="386"/>
      <c r="I199" s="387"/>
      <c r="J199" s="388"/>
      <c r="K199" s="462"/>
      <c r="L199" s="357"/>
      <c r="M199" s="357"/>
      <c r="N199" s="350"/>
      <c r="O199" s="350"/>
      <c r="P199" s="353"/>
      <c r="Q199" s="282"/>
      <c r="R199" s="281"/>
      <c r="S199" s="282"/>
      <c r="T199" s="282"/>
      <c r="U199" s="390"/>
    </row>
    <row r="200" spans="1:21" ht="15.3" thickBot="1" x14ac:dyDescent="0.9">
      <c r="A200" s="391">
        <v>24</v>
      </c>
      <c r="B200" s="392" t="s">
        <v>428</v>
      </c>
      <c r="C200" s="393">
        <v>2007</v>
      </c>
      <c r="D200" s="850" t="s">
        <v>471</v>
      </c>
      <c r="E200" s="394" t="s">
        <v>472</v>
      </c>
      <c r="F200" s="395" t="s">
        <v>279</v>
      </c>
      <c r="G200" s="396" t="s">
        <v>431</v>
      </c>
      <c r="H200" s="397"/>
      <c r="I200" s="398">
        <v>33464</v>
      </c>
      <c r="J200" s="455"/>
      <c r="K200" s="462">
        <v>13920</v>
      </c>
      <c r="L200" s="357">
        <v>13020</v>
      </c>
      <c r="M200" s="357">
        <v>12500</v>
      </c>
      <c r="N200" s="350">
        <v>12500</v>
      </c>
      <c r="O200" s="350">
        <v>0</v>
      </c>
      <c r="P200" s="353">
        <v>0</v>
      </c>
      <c r="Q200" s="466"/>
      <c r="R200" s="456"/>
      <c r="S200" s="399"/>
      <c r="T200" s="399"/>
      <c r="U200" s="399"/>
    </row>
    <row r="201" spans="1:21" ht="15.6" thickTop="1" thickBot="1" x14ac:dyDescent="0.9">
      <c r="A201" s="342"/>
      <c r="B201" s="355"/>
      <c r="C201" s="374"/>
      <c r="D201" s="292"/>
      <c r="E201" s="400"/>
      <c r="F201" s="401"/>
      <c r="G201" s="365"/>
      <c r="H201" s="402"/>
      <c r="I201" s="403"/>
      <c r="J201" s="404"/>
      <c r="K201" s="467"/>
      <c r="L201" s="405"/>
      <c r="M201" s="405"/>
      <c r="N201" s="364"/>
      <c r="O201" s="364"/>
      <c r="P201" s="458"/>
      <c r="Q201" s="466"/>
      <c r="R201" s="466"/>
      <c r="S201" s="466"/>
      <c r="T201" s="466"/>
      <c r="U201" s="466"/>
    </row>
    <row r="202" spans="1:21" ht="13.2" thickTop="1" thickBot="1" x14ac:dyDescent="0.5">
      <c r="A202" s="406" t="s">
        <v>74</v>
      </c>
      <c r="B202" s="407"/>
      <c r="C202" s="408"/>
      <c r="D202" s="299"/>
      <c r="E202" s="409"/>
      <c r="F202" s="410"/>
      <c r="G202" s="411"/>
      <c r="H202" s="412"/>
      <c r="I202" s="413"/>
      <c r="J202" s="414"/>
      <c r="K202" s="468">
        <f t="shared" ref="K202:Q202" si="3">SUM(K167:K201)</f>
        <v>485570</v>
      </c>
      <c r="L202" s="415">
        <f t="shared" si="3"/>
        <v>138020</v>
      </c>
      <c r="M202" s="415">
        <f t="shared" si="3"/>
        <v>77500</v>
      </c>
      <c r="N202" s="415">
        <f t="shared" si="3"/>
        <v>322500</v>
      </c>
      <c r="O202" s="415">
        <f t="shared" si="3"/>
        <v>340000</v>
      </c>
      <c r="P202" s="415">
        <f t="shared" si="3"/>
        <v>383500</v>
      </c>
      <c r="Q202" s="416">
        <f t="shared" si="3"/>
        <v>447500</v>
      </c>
      <c r="R202" s="416">
        <f>SUM(R167:R201)</f>
        <v>467000</v>
      </c>
      <c r="S202" s="416">
        <f>SUM(S167:S201)</f>
        <v>165000</v>
      </c>
      <c r="T202" s="416">
        <f>SUM(T167:T201)</f>
        <v>165000</v>
      </c>
      <c r="U202" s="416">
        <f>SUM(U167:U201)</f>
        <v>165000</v>
      </c>
    </row>
    <row r="203" spans="1:21" ht="12.9" thickBot="1" x14ac:dyDescent="0.5"/>
    <row r="204" spans="1:21" s="258" customFormat="1" x14ac:dyDescent="0.4">
      <c r="A204" s="283">
        <v>1</v>
      </c>
      <c r="B204" s="696" t="s">
        <v>473</v>
      </c>
      <c r="C204" s="689"/>
      <c r="D204" s="692"/>
      <c r="E204" s="696" t="s">
        <v>474</v>
      </c>
      <c r="F204" s="686" t="s">
        <v>585</v>
      </c>
      <c r="G204" s="683" t="s">
        <v>586</v>
      </c>
      <c r="H204" s="680"/>
      <c r="I204" s="591"/>
      <c r="J204" s="592"/>
      <c r="K204" s="590">
        <v>0</v>
      </c>
      <c r="L204" s="591">
        <v>0</v>
      </c>
      <c r="M204" s="591">
        <v>0</v>
      </c>
      <c r="N204" s="591">
        <v>0</v>
      </c>
      <c r="O204" s="591">
        <v>80000</v>
      </c>
      <c r="P204" s="591">
        <v>0</v>
      </c>
      <c r="Q204" s="598">
        <v>0</v>
      </c>
      <c r="R204" s="601">
        <v>0</v>
      </c>
      <c r="S204" s="417">
        <v>0</v>
      </c>
    </row>
    <row r="205" spans="1:21" s="258" customFormat="1" x14ac:dyDescent="0.4">
      <c r="A205" s="606">
        <v>2</v>
      </c>
      <c r="B205" s="697" t="s">
        <v>473</v>
      </c>
      <c r="C205" s="690"/>
      <c r="D205" s="693"/>
      <c r="E205" s="697" t="s">
        <v>476</v>
      </c>
      <c r="F205" s="687" t="s">
        <v>585</v>
      </c>
      <c r="G205" s="684" t="s">
        <v>586</v>
      </c>
      <c r="H205" s="681"/>
      <c r="I205" s="584"/>
      <c r="J205" s="594"/>
      <c r="K205" s="593">
        <v>0</v>
      </c>
      <c r="L205" s="584">
        <v>25000</v>
      </c>
      <c r="M205" s="584">
        <v>0</v>
      </c>
      <c r="N205" s="584">
        <v>0</v>
      </c>
      <c r="O205" s="584">
        <v>0</v>
      </c>
      <c r="P205" s="584">
        <v>0</v>
      </c>
      <c r="Q205" s="589">
        <v>0</v>
      </c>
      <c r="R205" s="463">
        <v>0</v>
      </c>
      <c r="S205" s="282">
        <v>0</v>
      </c>
    </row>
    <row r="206" spans="1:21" s="258" customFormat="1" x14ac:dyDescent="0.4">
      <c r="A206" s="606">
        <v>3</v>
      </c>
      <c r="B206" s="697" t="s">
        <v>473</v>
      </c>
      <c r="C206" s="690"/>
      <c r="D206" s="693"/>
      <c r="E206" s="697" t="s">
        <v>477</v>
      </c>
      <c r="F206" s="687" t="s">
        <v>585</v>
      </c>
      <c r="G206" s="684" t="s">
        <v>586</v>
      </c>
      <c r="H206" s="681"/>
      <c r="I206" s="584"/>
      <c r="J206" s="594"/>
      <c r="K206" s="593">
        <v>20000</v>
      </c>
      <c r="L206" s="584">
        <v>0</v>
      </c>
      <c r="M206" s="584">
        <v>0</v>
      </c>
      <c r="N206" s="584">
        <v>0</v>
      </c>
      <c r="O206" s="584">
        <v>0</v>
      </c>
      <c r="P206" s="584">
        <v>0</v>
      </c>
      <c r="Q206" s="599"/>
      <c r="R206" s="463"/>
      <c r="S206" s="282"/>
    </row>
    <row r="207" spans="1:21" s="258" customFormat="1" x14ac:dyDescent="0.4">
      <c r="A207" s="606">
        <v>4</v>
      </c>
      <c r="B207" s="697" t="s">
        <v>473</v>
      </c>
      <c r="C207" s="690"/>
      <c r="D207" s="693"/>
      <c r="E207" s="697" t="s">
        <v>478</v>
      </c>
      <c r="F207" s="687" t="s">
        <v>585</v>
      </c>
      <c r="G207" s="684" t="s">
        <v>586</v>
      </c>
      <c r="H207" s="681"/>
      <c r="I207" s="584"/>
      <c r="J207" s="594"/>
      <c r="K207" s="593">
        <v>5000</v>
      </c>
      <c r="L207" s="584">
        <v>5000</v>
      </c>
      <c r="M207" s="584">
        <v>5000</v>
      </c>
      <c r="N207" s="584">
        <v>5000</v>
      </c>
      <c r="O207" s="584">
        <v>5000</v>
      </c>
      <c r="P207" s="584">
        <v>5000</v>
      </c>
      <c r="Q207" s="589">
        <v>5000</v>
      </c>
      <c r="R207" s="463">
        <v>0</v>
      </c>
      <c r="S207" s="282">
        <v>0</v>
      </c>
      <c r="T207" s="257"/>
      <c r="U207" s="257"/>
    </row>
    <row r="208" spans="1:21" s="258" customFormat="1" x14ac:dyDescent="0.4">
      <c r="A208" s="606">
        <v>5</v>
      </c>
      <c r="B208" s="697" t="s">
        <v>473</v>
      </c>
      <c r="C208" s="690"/>
      <c r="D208" s="693"/>
      <c r="E208" s="697" t="s">
        <v>479</v>
      </c>
      <c r="F208" s="687" t="s">
        <v>585</v>
      </c>
      <c r="G208" s="684" t="s">
        <v>586</v>
      </c>
      <c r="H208" s="681"/>
      <c r="I208" s="584"/>
      <c r="J208" s="594"/>
      <c r="K208" s="593">
        <v>20000</v>
      </c>
      <c r="L208" s="584">
        <v>0</v>
      </c>
      <c r="M208" s="584">
        <v>0</v>
      </c>
      <c r="N208" s="584">
        <v>0</v>
      </c>
      <c r="O208" s="584">
        <v>0</v>
      </c>
      <c r="P208" s="584">
        <v>0</v>
      </c>
      <c r="Q208" s="589">
        <v>0</v>
      </c>
      <c r="R208" s="463">
        <v>0</v>
      </c>
      <c r="S208" s="282">
        <v>0</v>
      </c>
      <c r="T208" s="257"/>
      <c r="U208" s="257"/>
    </row>
    <row r="209" spans="1:21" s="258" customFormat="1" hidden="1" x14ac:dyDescent="0.4">
      <c r="A209" s="606">
        <v>6</v>
      </c>
      <c r="B209" s="697" t="s">
        <v>473</v>
      </c>
      <c r="C209" s="690"/>
      <c r="D209" s="693"/>
      <c r="E209" s="697" t="s">
        <v>480</v>
      </c>
      <c r="F209" s="687" t="s">
        <v>587</v>
      </c>
      <c r="G209" s="684" t="s">
        <v>586</v>
      </c>
      <c r="H209" s="681"/>
      <c r="I209" s="584"/>
      <c r="J209" s="594"/>
      <c r="K209" s="593">
        <v>0</v>
      </c>
      <c r="L209" s="584">
        <v>0</v>
      </c>
      <c r="M209" s="584">
        <v>0</v>
      </c>
      <c r="N209" s="585">
        <v>0</v>
      </c>
      <c r="O209" s="584">
        <v>0</v>
      </c>
      <c r="P209" s="584">
        <v>0</v>
      </c>
      <c r="Q209" s="589">
        <v>0</v>
      </c>
      <c r="R209" s="463">
        <v>0</v>
      </c>
      <c r="S209" s="282">
        <v>0</v>
      </c>
      <c r="T209" s="257"/>
      <c r="U209" s="257"/>
    </row>
    <row r="210" spans="1:21" s="258" customFormat="1" x14ac:dyDescent="0.4">
      <c r="A210" s="606">
        <v>6</v>
      </c>
      <c r="B210" s="697" t="s">
        <v>473</v>
      </c>
      <c r="C210" s="690"/>
      <c r="D210" s="693"/>
      <c r="E210" s="697" t="s">
        <v>481</v>
      </c>
      <c r="F210" s="687" t="s">
        <v>587</v>
      </c>
      <c r="G210" s="684" t="s">
        <v>586</v>
      </c>
      <c r="H210" s="681"/>
      <c r="I210" s="584"/>
      <c r="J210" s="594"/>
      <c r="K210" s="593">
        <v>0</v>
      </c>
      <c r="L210" s="584">
        <v>0</v>
      </c>
      <c r="M210" s="584">
        <v>20000</v>
      </c>
      <c r="N210" s="586">
        <v>0</v>
      </c>
      <c r="O210" s="584">
        <v>0</v>
      </c>
      <c r="P210" s="584">
        <v>0</v>
      </c>
      <c r="Q210" s="589">
        <v>0</v>
      </c>
      <c r="R210" s="463">
        <v>0</v>
      </c>
      <c r="S210" s="282">
        <v>0</v>
      </c>
      <c r="T210" s="257"/>
      <c r="U210" s="257"/>
    </row>
    <row r="211" spans="1:21" s="258" customFormat="1" x14ac:dyDescent="0.4">
      <c r="A211" s="606">
        <v>7</v>
      </c>
      <c r="B211" s="697" t="s">
        <v>473</v>
      </c>
      <c r="C211" s="690"/>
      <c r="D211" s="693"/>
      <c r="E211" s="697" t="s">
        <v>482</v>
      </c>
      <c r="F211" s="687" t="s">
        <v>585</v>
      </c>
      <c r="G211" s="684" t="s">
        <v>586</v>
      </c>
      <c r="H211" s="681"/>
      <c r="I211" s="584"/>
      <c r="J211" s="594"/>
      <c r="K211" s="593">
        <v>0</v>
      </c>
      <c r="L211" s="584">
        <v>0</v>
      </c>
      <c r="M211" s="584">
        <v>10000</v>
      </c>
      <c r="N211" s="584">
        <v>0</v>
      </c>
      <c r="O211" s="584">
        <v>0</v>
      </c>
      <c r="P211" s="584">
        <v>0</v>
      </c>
      <c r="Q211" s="589">
        <v>0</v>
      </c>
      <c r="R211" s="463">
        <v>0</v>
      </c>
      <c r="S211" s="282">
        <v>0</v>
      </c>
      <c r="T211" s="257"/>
      <c r="U211" s="257"/>
    </row>
    <row r="212" spans="1:21" s="258" customFormat="1" x14ac:dyDescent="0.4">
      <c r="A212" s="606">
        <v>8</v>
      </c>
      <c r="B212" s="697" t="s">
        <v>473</v>
      </c>
      <c r="C212" s="690"/>
      <c r="D212" s="693"/>
      <c r="E212" s="697" t="s">
        <v>483</v>
      </c>
      <c r="F212" s="687" t="s">
        <v>585</v>
      </c>
      <c r="G212" s="684" t="s">
        <v>586</v>
      </c>
      <c r="H212" s="681"/>
      <c r="I212" s="584"/>
      <c r="J212" s="594"/>
      <c r="K212" s="593">
        <v>0</v>
      </c>
      <c r="L212" s="584">
        <v>15000</v>
      </c>
      <c r="M212" s="584">
        <v>0</v>
      </c>
      <c r="N212" s="584">
        <v>0</v>
      </c>
      <c r="O212" s="584">
        <v>0</v>
      </c>
      <c r="P212" s="584">
        <v>0</v>
      </c>
      <c r="Q212" s="589">
        <v>0</v>
      </c>
      <c r="R212" s="463">
        <v>0</v>
      </c>
      <c r="S212" s="282">
        <v>0</v>
      </c>
      <c r="T212" s="257"/>
      <c r="U212" s="257"/>
    </row>
    <row r="213" spans="1:21" s="258" customFormat="1" x14ac:dyDescent="0.4">
      <c r="A213" s="606">
        <v>9</v>
      </c>
      <c r="B213" s="697" t="s">
        <v>473</v>
      </c>
      <c r="C213" s="690"/>
      <c r="D213" s="693"/>
      <c r="E213" s="697" t="s">
        <v>484</v>
      </c>
      <c r="F213" s="687" t="s">
        <v>585</v>
      </c>
      <c r="G213" s="684" t="s">
        <v>586</v>
      </c>
      <c r="H213" s="681"/>
      <c r="I213" s="584"/>
      <c r="J213" s="594"/>
      <c r="K213" s="593">
        <v>0</v>
      </c>
      <c r="L213" s="584">
        <v>0</v>
      </c>
      <c r="M213" s="584">
        <v>10000</v>
      </c>
      <c r="N213" s="584">
        <v>0</v>
      </c>
      <c r="O213" s="584">
        <v>0</v>
      </c>
      <c r="P213" s="584">
        <v>0</v>
      </c>
      <c r="Q213" s="589">
        <v>0</v>
      </c>
      <c r="R213" s="463">
        <v>0</v>
      </c>
      <c r="S213" s="282">
        <v>0</v>
      </c>
      <c r="T213" s="257"/>
      <c r="U213" s="257"/>
    </row>
    <row r="214" spans="1:21" s="258" customFormat="1" x14ac:dyDescent="0.4">
      <c r="A214" s="606">
        <v>10</v>
      </c>
      <c r="B214" s="697" t="s">
        <v>473</v>
      </c>
      <c r="C214" s="690"/>
      <c r="D214" s="693"/>
      <c r="E214" s="848" t="s">
        <v>475</v>
      </c>
      <c r="F214" s="687" t="s">
        <v>585</v>
      </c>
      <c r="G214" s="684" t="s">
        <v>586</v>
      </c>
      <c r="H214" s="681"/>
      <c r="I214" s="584"/>
      <c r="J214" s="594"/>
      <c r="K214" s="593">
        <v>0</v>
      </c>
      <c r="L214" s="584">
        <v>0</v>
      </c>
      <c r="M214" s="584">
        <v>0</v>
      </c>
      <c r="N214" s="584">
        <v>40000</v>
      </c>
      <c r="O214" s="584">
        <v>0</v>
      </c>
      <c r="P214" s="584">
        <v>0</v>
      </c>
      <c r="Q214" s="589">
        <v>0</v>
      </c>
      <c r="R214" s="463">
        <v>0</v>
      </c>
      <c r="S214" s="282">
        <v>0</v>
      </c>
      <c r="T214" s="257"/>
      <c r="U214" s="257"/>
    </row>
    <row r="215" spans="1:21" s="258" customFormat="1" x14ac:dyDescent="0.4">
      <c r="A215" s="606">
        <v>11</v>
      </c>
      <c r="B215" s="697" t="s">
        <v>473</v>
      </c>
      <c r="C215" s="691"/>
      <c r="D215" s="693"/>
      <c r="E215" s="848" t="s">
        <v>475</v>
      </c>
      <c r="F215" s="687" t="s">
        <v>587</v>
      </c>
      <c r="G215" s="684" t="s">
        <v>586</v>
      </c>
      <c r="H215" s="681"/>
      <c r="I215" s="584"/>
      <c r="J215" s="594"/>
      <c r="K215" s="593">
        <v>0</v>
      </c>
      <c r="L215" s="584">
        <v>0</v>
      </c>
      <c r="M215" s="584">
        <v>0</v>
      </c>
      <c r="N215" s="584">
        <v>0</v>
      </c>
      <c r="O215" s="584">
        <v>0</v>
      </c>
      <c r="P215" s="584">
        <v>40000</v>
      </c>
      <c r="Q215" s="589">
        <v>0</v>
      </c>
      <c r="R215" s="463">
        <v>0</v>
      </c>
      <c r="S215" s="282">
        <v>0</v>
      </c>
      <c r="T215" s="257"/>
      <c r="U215" s="257"/>
    </row>
    <row r="216" spans="1:21" s="258" customFormat="1" ht="12.9" thickBot="1" x14ac:dyDescent="0.45">
      <c r="A216" s="699">
        <v>12</v>
      </c>
      <c r="B216" s="698" t="s">
        <v>473</v>
      </c>
      <c r="C216" s="695"/>
      <c r="D216" s="694"/>
      <c r="E216" s="849" t="s">
        <v>475</v>
      </c>
      <c r="F216" s="688" t="s">
        <v>585</v>
      </c>
      <c r="G216" s="685" t="s">
        <v>586</v>
      </c>
      <c r="H216" s="682"/>
      <c r="I216" s="678"/>
      <c r="J216" s="679"/>
      <c r="K216" s="595">
        <v>10000</v>
      </c>
      <c r="L216" s="587">
        <v>10000</v>
      </c>
      <c r="M216" s="587">
        <v>10000</v>
      </c>
      <c r="N216" s="588">
        <v>10000</v>
      </c>
      <c r="O216" s="587">
        <v>10000</v>
      </c>
      <c r="P216" s="587">
        <v>10000</v>
      </c>
      <c r="Q216" s="589">
        <v>10000</v>
      </c>
      <c r="R216" s="463">
        <v>0</v>
      </c>
      <c r="S216" s="282">
        <v>0</v>
      </c>
      <c r="T216" s="257"/>
      <c r="U216" s="257"/>
    </row>
    <row r="217" spans="1:21" s="258" customFormat="1" thickBot="1" x14ac:dyDescent="0.45">
      <c r="A217" s="418"/>
      <c r="B217" s="673" t="s">
        <v>485</v>
      </c>
      <c r="C217" s="674"/>
      <c r="D217" s="851"/>
      <c r="E217" s="674"/>
      <c r="F217" s="675"/>
      <c r="G217" s="675"/>
      <c r="H217" s="676"/>
      <c r="I217" s="676"/>
      <c r="J217" s="677"/>
      <c r="K217" s="596">
        <f t="shared" ref="K217:S217" si="4">SUM(K204:K216)</f>
        <v>55000</v>
      </c>
      <c r="L217" s="597">
        <f t="shared" si="4"/>
        <v>55000</v>
      </c>
      <c r="M217" s="597">
        <f t="shared" si="4"/>
        <v>55000</v>
      </c>
      <c r="N217" s="597">
        <f t="shared" si="4"/>
        <v>55000</v>
      </c>
      <c r="O217" s="597">
        <f t="shared" si="4"/>
        <v>95000</v>
      </c>
      <c r="P217" s="597">
        <f t="shared" si="4"/>
        <v>55000</v>
      </c>
      <c r="Q217" s="600">
        <f t="shared" si="4"/>
        <v>15000</v>
      </c>
      <c r="R217" s="602">
        <f t="shared" si="4"/>
        <v>0</v>
      </c>
      <c r="S217" s="603">
        <f t="shared" si="4"/>
        <v>0</v>
      </c>
      <c r="T217" s="257"/>
      <c r="U217" s="257"/>
    </row>
    <row r="218" spans="1:21" s="258" customFormat="1" ht="12.3" x14ac:dyDescent="0.4">
      <c r="A218" s="18"/>
      <c r="B218" s="18"/>
      <c r="C218" s="260"/>
      <c r="D218" s="260"/>
      <c r="E218" s="261"/>
      <c r="F218" s="260"/>
      <c r="G218" s="262"/>
      <c r="H218" s="262"/>
      <c r="I218" s="263"/>
      <c r="J218" s="264"/>
      <c r="K218" s="263"/>
      <c r="L218" s="263"/>
      <c r="M218" s="263"/>
      <c r="N218" s="263"/>
      <c r="O218" s="263"/>
      <c r="P218" s="263"/>
      <c r="Q218" s="263"/>
      <c r="R218" s="257"/>
      <c r="S218" s="257"/>
      <c r="T218" s="257"/>
      <c r="U218" s="257"/>
    </row>
    <row r="219" spans="1:21" s="258" customFormat="1" ht="12.3" x14ac:dyDescent="0.4">
      <c r="A219" s="18"/>
      <c r="B219" s="18"/>
      <c r="C219" s="260"/>
      <c r="D219" s="260"/>
      <c r="E219" s="261"/>
      <c r="F219" s="260"/>
      <c r="G219" s="262"/>
      <c r="H219" s="262"/>
      <c r="I219" s="263"/>
      <c r="J219" s="264"/>
      <c r="K219" s="263">
        <f>+K217+K202+K165</f>
        <v>3018134</v>
      </c>
      <c r="L219" s="263">
        <f t="shared" ref="L219:S219" si="5">+L217+L202+L165</f>
        <v>1347670</v>
      </c>
      <c r="M219" s="263">
        <f t="shared" si="5"/>
        <v>3269526</v>
      </c>
      <c r="N219" s="263">
        <f t="shared" si="5"/>
        <v>2027345</v>
      </c>
      <c r="O219" s="263">
        <f t="shared" si="5"/>
        <v>2685000</v>
      </c>
      <c r="P219" s="263">
        <f t="shared" si="5"/>
        <v>1990550</v>
      </c>
      <c r="Q219" s="263">
        <f t="shared" si="5"/>
        <v>1708721.5</v>
      </c>
      <c r="R219" s="263">
        <f t="shared" si="5"/>
        <v>2665110</v>
      </c>
      <c r="S219" s="263">
        <f t="shared" si="5"/>
        <v>605700</v>
      </c>
      <c r="T219" s="257"/>
      <c r="U219" s="257"/>
    </row>
    <row r="220" spans="1:21" s="258" customFormat="1" ht="12.3" x14ac:dyDescent="0.4">
      <c r="C220" s="419"/>
      <c r="D220" s="419"/>
      <c r="E220" s="420"/>
      <c r="F220" s="260"/>
      <c r="G220" s="421"/>
      <c r="H220" s="421"/>
      <c r="I220" s="257"/>
      <c r="J220" s="422"/>
      <c r="K220" s="257"/>
      <c r="L220" s="257"/>
      <c r="M220" s="257"/>
      <c r="N220" s="257"/>
      <c r="O220" s="257"/>
      <c r="P220" s="257"/>
      <c r="Q220" s="257"/>
      <c r="R220" s="257"/>
      <c r="S220" s="257"/>
      <c r="T220" s="257"/>
      <c r="U220" s="257"/>
    </row>
    <row r="221" spans="1:21" s="258" customFormat="1" ht="12.3" x14ac:dyDescent="0.4">
      <c r="C221" s="419"/>
      <c r="D221" s="419"/>
      <c r="E221" s="420"/>
      <c r="F221" s="260"/>
      <c r="G221" s="423" t="s">
        <v>75</v>
      </c>
      <c r="H221" s="1037" t="s">
        <v>486</v>
      </c>
      <c r="I221" s="1037"/>
      <c r="J221" s="422"/>
      <c r="K221" s="424">
        <f t="shared" ref="K221:P221" si="6">+SUM(K148:K164)+SUM(K67:K120)+K65+SUM(K38:K63)+SUM(K20:K36)+SUM(K16:K17)+K7+K128+K131+K135</f>
        <v>2126418</v>
      </c>
      <c r="L221" s="424">
        <f t="shared" si="6"/>
        <v>942000</v>
      </c>
      <c r="M221" s="424">
        <f t="shared" si="6"/>
        <v>651000</v>
      </c>
      <c r="N221" s="424">
        <f t="shared" si="6"/>
        <v>1481345</v>
      </c>
      <c r="O221" s="424">
        <f t="shared" si="6"/>
        <v>1873000</v>
      </c>
      <c r="P221" s="424">
        <f t="shared" si="6"/>
        <v>1301000</v>
      </c>
      <c r="Q221" s="424">
        <f>+SUM(Q148:Q164)+SUM(Q67:Q120)+Q65+SUM(Q38:Q63)+SUM(Q20:Q36)+SUM(Q16:Q17)+Q7+Q128+Q131+Q135-Q25</f>
        <v>993000</v>
      </c>
      <c r="R221" s="257"/>
      <c r="S221" s="257"/>
      <c r="T221" s="257"/>
      <c r="U221" s="257"/>
    </row>
    <row r="222" spans="1:21" s="258" customFormat="1" ht="12.3" x14ac:dyDescent="0.4">
      <c r="C222" s="419"/>
      <c r="D222" s="419"/>
      <c r="E222" s="420"/>
      <c r="F222" s="260"/>
      <c r="G222" s="454" t="s">
        <v>76</v>
      </c>
      <c r="H222" s="1038" t="s">
        <v>76</v>
      </c>
      <c r="I222" s="1038"/>
      <c r="J222" s="422"/>
      <c r="K222" s="425">
        <f>+SUM(K136:K147)+SUM(K132:K134)+SUM(K129:K130)+SUM(K121:K127)+K66+K64+K19+K15+K14+K13+K12+K11+K10+K9+K8</f>
        <v>351146</v>
      </c>
      <c r="L222" s="425">
        <f t="shared" ref="L222:Q222" si="7">+SUM(L136:L147)+SUM(L132:L134)+SUM(L129:L130)+SUM(L121:L127)+L66+L64+L19+L15+L14+L13+L12+L11+L10+L9+L8</f>
        <v>212650</v>
      </c>
      <c r="M222" s="425">
        <f t="shared" si="7"/>
        <v>961026</v>
      </c>
      <c r="N222" s="425">
        <f t="shared" si="7"/>
        <v>168500</v>
      </c>
      <c r="O222" s="425">
        <f t="shared" si="7"/>
        <v>377000</v>
      </c>
      <c r="P222" s="425">
        <f t="shared" si="7"/>
        <v>251050</v>
      </c>
      <c r="Q222" s="425">
        <f t="shared" si="7"/>
        <v>158221.5</v>
      </c>
      <c r="R222" s="257"/>
      <c r="S222" s="257"/>
      <c r="T222" s="257"/>
      <c r="U222" s="257"/>
    </row>
    <row r="223" spans="1:21" s="258" customFormat="1" ht="12.3" x14ac:dyDescent="0.4">
      <c r="C223" s="419"/>
      <c r="D223" s="419"/>
      <c r="E223" s="420"/>
      <c r="F223" s="260"/>
      <c r="G223" s="17" t="s">
        <v>77</v>
      </c>
      <c r="H223" s="17" t="s">
        <v>77</v>
      </c>
      <c r="I223" s="710"/>
      <c r="J223" s="422"/>
      <c r="K223" s="425">
        <f>+K37</f>
        <v>0</v>
      </c>
      <c r="L223" s="425">
        <f t="shared" ref="L223:Q223" si="8">+L37</f>
        <v>0</v>
      </c>
      <c r="M223" s="425">
        <f t="shared" si="8"/>
        <v>1525000</v>
      </c>
      <c r="N223" s="425">
        <f t="shared" si="8"/>
        <v>0</v>
      </c>
      <c r="O223" s="425">
        <f t="shared" si="8"/>
        <v>0</v>
      </c>
      <c r="P223" s="425">
        <f t="shared" si="8"/>
        <v>0</v>
      </c>
      <c r="Q223" s="425">
        <f t="shared" si="8"/>
        <v>0</v>
      </c>
      <c r="R223" s="257"/>
      <c r="S223" s="257"/>
      <c r="T223" s="257"/>
      <c r="U223" s="257"/>
    </row>
    <row r="224" spans="1:21" s="258" customFormat="1" ht="12.3" x14ac:dyDescent="0.4">
      <c r="C224" s="419"/>
      <c r="D224" s="419"/>
      <c r="E224" s="420"/>
      <c r="F224" s="260"/>
      <c r="G224" s="426" t="s">
        <v>487</v>
      </c>
      <c r="H224" s="1039" t="s">
        <v>488</v>
      </c>
      <c r="I224" s="1039"/>
      <c r="J224" s="422"/>
      <c r="K224" s="427">
        <f t="shared" ref="K224:Q224" si="9">+K202</f>
        <v>485570</v>
      </c>
      <c r="L224" s="427">
        <f t="shared" si="9"/>
        <v>138020</v>
      </c>
      <c r="M224" s="427">
        <f t="shared" si="9"/>
        <v>77500</v>
      </c>
      <c r="N224" s="427">
        <f t="shared" si="9"/>
        <v>322500</v>
      </c>
      <c r="O224" s="427">
        <f t="shared" si="9"/>
        <v>340000</v>
      </c>
      <c r="P224" s="427">
        <f t="shared" si="9"/>
        <v>383500</v>
      </c>
      <c r="Q224" s="427">
        <f t="shared" si="9"/>
        <v>447500</v>
      </c>
      <c r="R224" s="257"/>
      <c r="S224" s="257"/>
      <c r="T224" s="257"/>
      <c r="U224" s="257"/>
    </row>
    <row r="225" spans="3:21" s="258" customFormat="1" ht="12.3" x14ac:dyDescent="0.4">
      <c r="C225" s="419"/>
      <c r="D225" s="419"/>
      <c r="E225" s="420"/>
      <c r="F225" s="260"/>
      <c r="G225" s="110" t="s">
        <v>59</v>
      </c>
      <c r="H225" s="507"/>
      <c r="I225" s="507"/>
      <c r="J225" s="422"/>
      <c r="K225" s="703">
        <f>+K25</f>
        <v>0</v>
      </c>
      <c r="L225" s="703">
        <f t="shared" ref="L225:Q225" si="10">+L25</f>
        <v>0</v>
      </c>
      <c r="M225" s="703">
        <f t="shared" si="10"/>
        <v>0</v>
      </c>
      <c r="N225" s="703">
        <f t="shared" si="10"/>
        <v>0</v>
      </c>
      <c r="O225" s="703">
        <f t="shared" si="10"/>
        <v>0</v>
      </c>
      <c r="P225" s="703">
        <f t="shared" si="10"/>
        <v>0</v>
      </c>
      <c r="Q225" s="703">
        <f t="shared" si="10"/>
        <v>95000</v>
      </c>
      <c r="R225" s="257"/>
      <c r="S225" s="257"/>
      <c r="T225" s="257"/>
      <c r="U225" s="257"/>
    </row>
    <row r="226" spans="3:21" s="258" customFormat="1" ht="12.3" x14ac:dyDescent="0.4">
      <c r="C226" s="419"/>
      <c r="D226" s="419"/>
      <c r="E226" s="420"/>
      <c r="F226" s="260"/>
      <c r="G226" s="428" t="s">
        <v>489</v>
      </c>
      <c r="H226" s="1030" t="s">
        <v>475</v>
      </c>
      <c r="I226" s="1030"/>
      <c r="J226" s="422"/>
      <c r="K226" s="329">
        <f t="shared" ref="K226:Q226" si="11">+K217</f>
        <v>55000</v>
      </c>
      <c r="L226" s="329">
        <f t="shared" si="11"/>
        <v>55000</v>
      </c>
      <c r="M226" s="329">
        <f t="shared" si="11"/>
        <v>55000</v>
      </c>
      <c r="N226" s="329">
        <f t="shared" si="11"/>
        <v>55000</v>
      </c>
      <c r="O226" s="329">
        <f t="shared" si="11"/>
        <v>95000</v>
      </c>
      <c r="P226" s="329">
        <f t="shared" si="11"/>
        <v>55000</v>
      </c>
      <c r="Q226" s="329">
        <f t="shared" si="11"/>
        <v>15000</v>
      </c>
      <c r="R226" s="257"/>
      <c r="S226" s="257"/>
      <c r="T226" s="257"/>
      <c r="U226" s="257"/>
    </row>
    <row r="227" spans="3:21" s="258" customFormat="1" ht="12.3" x14ac:dyDescent="0.4">
      <c r="C227" s="419"/>
      <c r="D227" s="419"/>
      <c r="E227" s="420"/>
      <c r="F227" s="260"/>
      <c r="G227" s="421"/>
      <c r="H227" s="421"/>
      <c r="I227" s="257"/>
      <c r="J227" s="422"/>
      <c r="K227" s="257">
        <f t="shared" ref="K227:Q227" si="12">SUM(K221:K226)</f>
        <v>3018134</v>
      </c>
      <c r="L227" s="257">
        <f t="shared" si="12"/>
        <v>1347670</v>
      </c>
      <c r="M227" s="257">
        <f t="shared" si="12"/>
        <v>3269526</v>
      </c>
      <c r="N227" s="257">
        <f t="shared" si="12"/>
        <v>2027345</v>
      </c>
      <c r="O227" s="257">
        <f t="shared" si="12"/>
        <v>2685000</v>
      </c>
      <c r="P227" s="257">
        <f t="shared" si="12"/>
        <v>1990550</v>
      </c>
      <c r="Q227" s="257">
        <f t="shared" si="12"/>
        <v>1708721.5</v>
      </c>
      <c r="R227" s="257"/>
      <c r="S227" s="257"/>
      <c r="T227" s="257"/>
      <c r="U227" s="257"/>
    </row>
    <row r="228" spans="3:21" s="258" customFormat="1" ht="12.3" x14ac:dyDescent="0.4">
      <c r="C228" s="419"/>
      <c r="D228" s="419"/>
      <c r="E228" s="420"/>
      <c r="F228" s="260"/>
      <c r="G228" s="421"/>
      <c r="H228" s="421"/>
      <c r="I228" s="257"/>
      <c r="J228" s="422"/>
      <c r="K228" s="257"/>
      <c r="L228" s="257"/>
      <c r="M228" s="257"/>
      <c r="N228" s="257"/>
      <c r="O228" s="257"/>
      <c r="P228" s="257"/>
      <c r="Q228" s="257"/>
      <c r="R228" s="257"/>
      <c r="S228" s="257"/>
      <c r="T228" s="257"/>
      <c r="U228" s="257"/>
    </row>
    <row r="229" spans="3:21" s="258" customFormat="1" ht="12.3" x14ac:dyDescent="0.4">
      <c r="C229" s="419"/>
      <c r="D229" s="419"/>
      <c r="E229" s="420"/>
      <c r="F229" s="260"/>
      <c r="G229" s="421"/>
      <c r="H229" s="421"/>
      <c r="I229" s="257"/>
      <c r="J229" s="422"/>
      <c r="K229" s="257">
        <f t="shared" ref="K229:Q229" si="13">+K227-K219</f>
        <v>0</v>
      </c>
      <c r="L229" s="257">
        <f t="shared" si="13"/>
        <v>0</v>
      </c>
      <c r="M229" s="257">
        <f t="shared" si="13"/>
        <v>0</v>
      </c>
      <c r="N229" s="257">
        <f t="shared" si="13"/>
        <v>0</v>
      </c>
      <c r="O229" s="257">
        <f t="shared" si="13"/>
        <v>0</v>
      </c>
      <c r="P229" s="257">
        <f>+P227-P219</f>
        <v>0</v>
      </c>
      <c r="Q229" s="257">
        <f t="shared" si="13"/>
        <v>0</v>
      </c>
      <c r="R229" s="257"/>
      <c r="S229" s="257"/>
      <c r="T229" s="257"/>
      <c r="U229" s="257"/>
    </row>
    <row r="230" spans="3:21" s="258" customFormat="1" ht="12.3" x14ac:dyDescent="0.4">
      <c r="C230" s="419"/>
      <c r="D230" s="419"/>
      <c r="E230" s="420"/>
      <c r="F230" s="260"/>
      <c r="G230" s="421"/>
      <c r="H230" s="421"/>
      <c r="I230" s="257"/>
      <c r="J230" s="422"/>
      <c r="K230" s="257"/>
      <c r="L230" s="257"/>
      <c r="M230" s="257"/>
      <c r="N230" s="257"/>
      <c r="O230" s="257"/>
      <c r="P230" s="257"/>
      <c r="Q230" s="257"/>
      <c r="R230" s="257"/>
      <c r="S230" s="257"/>
      <c r="T230" s="257"/>
      <c r="U230" s="257"/>
    </row>
  </sheetData>
  <mergeCells count="17">
    <mergeCell ref="F5:F6"/>
    <mergeCell ref="G5:G6"/>
    <mergeCell ref="A1:Q1"/>
    <mergeCell ref="A2:Q2"/>
    <mergeCell ref="A3:Q3"/>
    <mergeCell ref="A5:A6"/>
    <mergeCell ref="B5:B6"/>
    <mergeCell ref="C5:C6"/>
    <mergeCell ref="D5:D6"/>
    <mergeCell ref="E5:E6"/>
    <mergeCell ref="H226:I226"/>
    <mergeCell ref="H5:H6"/>
    <mergeCell ref="I5:I6"/>
    <mergeCell ref="J5:J6"/>
    <mergeCell ref="H221:I221"/>
    <mergeCell ref="H222:I222"/>
    <mergeCell ref="H224:I224"/>
  </mergeCells>
  <pageMargins left="0.2" right="0" top="0" bottom="0" header="0.3" footer="0.3"/>
  <pageSetup paperSize="3" scale="80" orientation="landscape" r:id="rId1"/>
  <rowBreaks count="1" manualBreakCount="1">
    <brk id="165" max="16"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Normal="100" workbookViewId="0">
      <selection activeCell="G13" sqref="G13"/>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12" x14ac:dyDescent="0.55000000000000004">
      <c r="A1" s="1059" t="s">
        <v>0</v>
      </c>
      <c r="B1" s="1060"/>
    </row>
    <row r="2" spans="1:12" x14ac:dyDescent="0.55000000000000004">
      <c r="A2" s="1061" t="s">
        <v>1</v>
      </c>
      <c r="B2" s="1062"/>
    </row>
    <row r="3" spans="1:12" x14ac:dyDescent="0.55000000000000004">
      <c r="A3" s="852"/>
      <c r="B3" s="853"/>
    </row>
    <row r="4" spans="1:12" s="44" customFormat="1" x14ac:dyDescent="0.55000000000000004">
      <c r="A4" s="1063" t="s">
        <v>739</v>
      </c>
      <c r="B4" s="1064"/>
    </row>
    <row r="5" spans="1:12" x14ac:dyDescent="0.55000000000000004">
      <c r="A5" s="191"/>
      <c r="B5" s="854"/>
    </row>
    <row r="6" spans="1:12" x14ac:dyDescent="0.55000000000000004">
      <c r="A6" s="1065" t="s">
        <v>122</v>
      </c>
      <c r="B6" s="1064"/>
    </row>
    <row r="7" spans="1:12" x14ac:dyDescent="0.55000000000000004">
      <c r="A7" s="957" t="s">
        <v>31</v>
      </c>
      <c r="B7" s="178"/>
    </row>
    <row r="8" spans="1:12" x14ac:dyDescent="0.55000000000000004">
      <c r="A8" s="1065" t="s">
        <v>700</v>
      </c>
      <c r="B8" s="1064"/>
    </row>
    <row r="9" spans="1:12" x14ac:dyDescent="0.55000000000000004">
      <c r="A9" s="1063" t="s">
        <v>47</v>
      </c>
      <c r="B9" s="1066"/>
    </row>
    <row r="10" spans="1:12" x14ac:dyDescent="0.55000000000000004">
      <c r="A10" s="196"/>
      <c r="B10" s="197"/>
    </row>
    <row r="11" spans="1:12" x14ac:dyDescent="0.55000000000000004">
      <c r="A11" s="1102" t="s">
        <v>740</v>
      </c>
      <c r="B11" s="1058"/>
    </row>
    <row r="12" spans="1:12" x14ac:dyDescent="0.55000000000000004">
      <c r="A12" s="191"/>
      <c r="B12" s="854"/>
    </row>
    <row r="13" spans="1:12" x14ac:dyDescent="0.55000000000000004">
      <c r="A13" s="958" t="s">
        <v>16</v>
      </c>
      <c r="B13" s="121" t="s">
        <v>2</v>
      </c>
    </row>
    <row r="14" spans="1:12" x14ac:dyDescent="0.55000000000000004">
      <c r="A14" s="959" t="s">
        <v>3</v>
      </c>
      <c r="B14" s="862"/>
    </row>
    <row r="15" spans="1:12" x14ac:dyDescent="0.55000000000000004">
      <c r="A15" s="959" t="s">
        <v>25</v>
      </c>
      <c r="B15" s="862"/>
      <c r="L15" s="63"/>
    </row>
    <row r="16" spans="1:12" x14ac:dyDescent="0.55000000000000004">
      <c r="A16" s="959" t="s">
        <v>702</v>
      </c>
      <c r="B16" s="862">
        <v>75000</v>
      </c>
    </row>
    <row r="17" spans="1:4" x14ac:dyDescent="0.55000000000000004">
      <c r="A17" s="147" t="s">
        <v>26</v>
      </c>
      <c r="B17" s="188"/>
    </row>
    <row r="18" spans="1:4" x14ac:dyDescent="0.55000000000000004">
      <c r="A18" s="959" t="s">
        <v>6</v>
      </c>
      <c r="B18" s="960"/>
      <c r="D18" s="44"/>
    </row>
    <row r="19" spans="1:4" s="52" customFormat="1" thickBot="1" x14ac:dyDescent="0.55000000000000004">
      <c r="A19" s="122" t="s">
        <v>7</v>
      </c>
      <c r="B19" s="124">
        <f>SUM(B13:B17)-(B18)</f>
        <v>75000</v>
      </c>
    </row>
    <row r="20" spans="1:4" x14ac:dyDescent="0.55000000000000004">
      <c r="A20" s="191"/>
      <c r="B20" s="192"/>
    </row>
    <row r="21" spans="1:4" x14ac:dyDescent="0.55000000000000004">
      <c r="A21" s="958" t="s">
        <v>17</v>
      </c>
      <c r="B21" s="121"/>
    </row>
    <row r="22" spans="1:4" x14ac:dyDescent="0.55000000000000004">
      <c r="A22" s="959" t="s">
        <v>138</v>
      </c>
      <c r="B22" s="862"/>
    </row>
    <row r="23" spans="1:4" x14ac:dyDescent="0.55000000000000004">
      <c r="A23" s="959" t="s">
        <v>22</v>
      </c>
      <c r="B23" s="862"/>
    </row>
    <row r="24" spans="1:4" x14ac:dyDescent="0.55000000000000004">
      <c r="A24" s="959" t="s">
        <v>20</v>
      </c>
      <c r="B24" s="862"/>
    </row>
    <row r="25" spans="1:4" x14ac:dyDescent="0.55000000000000004">
      <c r="A25" s="959" t="s">
        <v>8</v>
      </c>
      <c r="B25" s="862"/>
    </row>
    <row r="26" spans="1:4" x14ac:dyDescent="0.55000000000000004">
      <c r="A26" s="959" t="s">
        <v>125</v>
      </c>
      <c r="B26" s="862"/>
    </row>
    <row r="27" spans="1:4" x14ac:dyDescent="0.55000000000000004">
      <c r="A27" s="959" t="s">
        <v>9</v>
      </c>
      <c r="B27" s="862"/>
    </row>
    <row r="28" spans="1:4" x14ac:dyDescent="0.55000000000000004">
      <c r="A28" s="959" t="s">
        <v>10</v>
      </c>
      <c r="B28" s="862"/>
    </row>
    <row r="29" spans="1:4" s="52" customFormat="1" thickBot="1" x14ac:dyDescent="0.55000000000000004">
      <c r="A29" s="122" t="s">
        <v>11</v>
      </c>
      <c r="B29" s="124">
        <f>SUM(B22:B28)</f>
        <v>0</v>
      </c>
    </row>
    <row r="30" spans="1:4" x14ac:dyDescent="0.55000000000000004">
      <c r="A30" s="191"/>
      <c r="B30" s="192"/>
    </row>
    <row r="31" spans="1:4" x14ac:dyDescent="0.55000000000000004">
      <c r="A31" s="120" t="s">
        <v>18</v>
      </c>
      <c r="B31" s="121" t="s">
        <v>4</v>
      </c>
    </row>
    <row r="32" spans="1:4" x14ac:dyDescent="0.55000000000000004">
      <c r="A32" s="929" t="s">
        <v>12</v>
      </c>
      <c r="B32" s="862"/>
    </row>
    <row r="33" spans="1:2" x14ac:dyDescent="0.55000000000000004">
      <c r="A33" s="929" t="s">
        <v>13</v>
      </c>
      <c r="B33" s="862"/>
    </row>
    <row r="34" spans="1:2" x14ac:dyDescent="0.55000000000000004">
      <c r="A34" s="929" t="s">
        <v>14</v>
      </c>
      <c r="B34" s="862"/>
    </row>
    <row r="35" spans="1:2" x14ac:dyDescent="0.55000000000000004">
      <c r="A35" s="929" t="s">
        <v>15</v>
      </c>
      <c r="B35" s="862"/>
    </row>
    <row r="36" spans="1:2" s="52" customFormat="1" thickBot="1" x14ac:dyDescent="0.55000000000000004">
      <c r="A36" s="122" t="s">
        <v>7</v>
      </c>
      <c r="B36" s="124">
        <f>SUM(B31:B35)</f>
        <v>0</v>
      </c>
    </row>
    <row r="37" spans="1:2" x14ac:dyDescent="0.55000000000000004">
      <c r="A37" s="191"/>
      <c r="B37" s="192"/>
    </row>
    <row r="38" spans="1:2" x14ac:dyDescent="0.55000000000000004">
      <c r="A38" s="855" t="s">
        <v>19</v>
      </c>
      <c r="B38" s="856"/>
    </row>
    <row r="39" spans="1:2" x14ac:dyDescent="0.55000000000000004">
      <c r="A39" s="809" t="s">
        <v>104</v>
      </c>
      <c r="B39" s="811"/>
    </row>
    <row r="40" spans="1:2" x14ac:dyDescent="0.55000000000000004">
      <c r="A40" s="930" t="s">
        <v>111</v>
      </c>
      <c r="B40" s="810">
        <v>75000</v>
      </c>
    </row>
    <row r="41" spans="1:2" x14ac:dyDescent="0.55000000000000004">
      <c r="A41" s="929" t="s">
        <v>119</v>
      </c>
      <c r="B41" s="810"/>
    </row>
    <row r="42" spans="1:2" x14ac:dyDescent="0.55000000000000004">
      <c r="A42" s="929" t="s">
        <v>139</v>
      </c>
      <c r="B42" s="862"/>
    </row>
    <row r="43" spans="1:2" x14ac:dyDescent="0.55000000000000004">
      <c r="A43" s="929" t="s">
        <v>168</v>
      </c>
      <c r="B43" s="862"/>
    </row>
    <row r="44" spans="1:2" x14ac:dyDescent="0.55000000000000004">
      <c r="A44" s="929" t="s">
        <v>184</v>
      </c>
      <c r="B44" s="862"/>
    </row>
    <row r="45" spans="1:2" x14ac:dyDescent="0.55000000000000004">
      <c r="A45" s="929" t="s">
        <v>233</v>
      </c>
      <c r="B45" s="862"/>
    </row>
    <row r="46" spans="1:2" ht="15.6" thickBot="1" x14ac:dyDescent="0.6">
      <c r="A46" s="122" t="s">
        <v>11</v>
      </c>
      <c r="B46" s="124">
        <f>SUM(B40:B45)</f>
        <v>75000</v>
      </c>
    </row>
  </sheetData>
  <mergeCells count="7">
    <mergeCell ref="A11:B11"/>
    <mergeCell ref="A1:B1"/>
    <mergeCell ref="A2:B2"/>
    <mergeCell ref="A4:B4"/>
    <mergeCell ref="A6:B6"/>
    <mergeCell ref="A8:B8"/>
    <mergeCell ref="A9:B9"/>
  </mergeCells>
  <pageMargins left="0.7" right="0.7" top="0.75" bottom="0.75" header="0.3" footer="0.3"/>
  <pageSetup scale="96"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Normal="100" workbookViewId="0">
      <selection sqref="A1:B46"/>
    </sheetView>
  </sheetViews>
  <sheetFormatPr defaultColWidth="9.27734375" defaultRowHeight="15.3" x14ac:dyDescent="0.55000000000000004"/>
  <cols>
    <col min="1" max="1" width="78.44140625" style="41" customWidth="1"/>
    <col min="2" max="2" width="13.71875" style="64" customWidth="1"/>
    <col min="3" max="256" width="9.27734375" style="41"/>
    <col min="257" max="257" width="78.44140625" style="41" customWidth="1"/>
    <col min="258" max="258" width="13.71875" style="41" customWidth="1"/>
    <col min="259" max="512" width="9.27734375" style="41"/>
    <col min="513" max="513" width="78.44140625" style="41" customWidth="1"/>
    <col min="514" max="514" width="13.71875" style="41" customWidth="1"/>
    <col min="515" max="768" width="9.27734375" style="41"/>
    <col min="769" max="769" width="78.44140625" style="41" customWidth="1"/>
    <col min="770" max="770" width="13.71875" style="41" customWidth="1"/>
    <col min="771" max="1024" width="9.27734375" style="41"/>
    <col min="1025" max="1025" width="78.44140625" style="41" customWidth="1"/>
    <col min="1026" max="1026" width="13.71875" style="41" customWidth="1"/>
    <col min="1027" max="1280" width="9.27734375" style="41"/>
    <col min="1281" max="1281" width="78.44140625" style="41" customWidth="1"/>
    <col min="1282" max="1282" width="13.71875" style="41" customWidth="1"/>
    <col min="1283" max="1536" width="9.27734375" style="41"/>
    <col min="1537" max="1537" width="78.44140625" style="41" customWidth="1"/>
    <col min="1538" max="1538" width="13.71875" style="41" customWidth="1"/>
    <col min="1539" max="1792" width="9.27734375" style="41"/>
    <col min="1793" max="1793" width="78.44140625" style="41" customWidth="1"/>
    <col min="1794" max="1794" width="13.71875" style="41" customWidth="1"/>
    <col min="1795" max="2048" width="9.27734375" style="41"/>
    <col min="2049" max="2049" width="78.44140625" style="41" customWidth="1"/>
    <col min="2050" max="2050" width="13.71875" style="41" customWidth="1"/>
    <col min="2051" max="2304" width="9.27734375" style="41"/>
    <col min="2305" max="2305" width="78.44140625" style="41" customWidth="1"/>
    <col min="2306" max="2306" width="13.71875" style="41" customWidth="1"/>
    <col min="2307" max="2560" width="9.27734375" style="41"/>
    <col min="2561" max="2561" width="78.44140625" style="41" customWidth="1"/>
    <col min="2562" max="2562" width="13.71875" style="41" customWidth="1"/>
    <col min="2563" max="2816" width="9.27734375" style="41"/>
    <col min="2817" max="2817" width="78.44140625" style="41" customWidth="1"/>
    <col min="2818" max="2818" width="13.71875" style="41" customWidth="1"/>
    <col min="2819" max="3072" width="9.27734375" style="41"/>
    <col min="3073" max="3073" width="78.44140625" style="41" customWidth="1"/>
    <col min="3074" max="3074" width="13.71875" style="41" customWidth="1"/>
    <col min="3075" max="3328" width="9.27734375" style="41"/>
    <col min="3329" max="3329" width="78.44140625" style="41" customWidth="1"/>
    <col min="3330" max="3330" width="13.71875" style="41" customWidth="1"/>
    <col min="3331" max="3584" width="9.27734375" style="41"/>
    <col min="3585" max="3585" width="78.44140625" style="41" customWidth="1"/>
    <col min="3586" max="3586" width="13.71875" style="41" customWidth="1"/>
    <col min="3587" max="3840" width="9.27734375" style="41"/>
    <col min="3841" max="3841" width="78.44140625" style="41" customWidth="1"/>
    <col min="3842" max="3842" width="13.71875" style="41" customWidth="1"/>
    <col min="3843" max="4096" width="9.27734375" style="41"/>
    <col min="4097" max="4097" width="78.44140625" style="41" customWidth="1"/>
    <col min="4098" max="4098" width="13.71875" style="41" customWidth="1"/>
    <col min="4099" max="4352" width="9.27734375" style="41"/>
    <col min="4353" max="4353" width="78.44140625" style="41" customWidth="1"/>
    <col min="4354" max="4354" width="13.71875" style="41" customWidth="1"/>
    <col min="4355" max="4608" width="9.27734375" style="41"/>
    <col min="4609" max="4609" width="78.44140625" style="41" customWidth="1"/>
    <col min="4610" max="4610" width="13.71875" style="41" customWidth="1"/>
    <col min="4611" max="4864" width="9.27734375" style="41"/>
    <col min="4865" max="4865" width="78.44140625" style="41" customWidth="1"/>
    <col min="4866" max="4866" width="13.71875" style="41" customWidth="1"/>
    <col min="4867" max="5120" width="9.27734375" style="41"/>
    <col min="5121" max="5121" width="78.44140625" style="41" customWidth="1"/>
    <col min="5122" max="5122" width="13.71875" style="41" customWidth="1"/>
    <col min="5123" max="5376" width="9.27734375" style="41"/>
    <col min="5377" max="5377" width="78.44140625" style="41" customWidth="1"/>
    <col min="5378" max="5378" width="13.71875" style="41" customWidth="1"/>
    <col min="5379" max="5632" width="9.27734375" style="41"/>
    <col min="5633" max="5633" width="78.44140625" style="41" customWidth="1"/>
    <col min="5634" max="5634" width="13.71875" style="41" customWidth="1"/>
    <col min="5635" max="5888" width="9.27734375" style="41"/>
    <col min="5889" max="5889" width="78.44140625" style="41" customWidth="1"/>
    <col min="5890" max="5890" width="13.71875" style="41" customWidth="1"/>
    <col min="5891" max="6144" width="9.27734375" style="41"/>
    <col min="6145" max="6145" width="78.44140625" style="41" customWidth="1"/>
    <col min="6146" max="6146" width="13.71875" style="41" customWidth="1"/>
    <col min="6147" max="6400" width="9.27734375" style="41"/>
    <col min="6401" max="6401" width="78.44140625" style="41" customWidth="1"/>
    <col min="6402" max="6402" width="13.71875" style="41" customWidth="1"/>
    <col min="6403" max="6656" width="9.27734375" style="41"/>
    <col min="6657" max="6657" width="78.44140625" style="41" customWidth="1"/>
    <col min="6658" max="6658" width="13.71875" style="41" customWidth="1"/>
    <col min="6659" max="6912" width="9.27734375" style="41"/>
    <col min="6913" max="6913" width="78.44140625" style="41" customWidth="1"/>
    <col min="6914" max="6914" width="13.71875" style="41" customWidth="1"/>
    <col min="6915" max="7168" width="9.27734375" style="41"/>
    <col min="7169" max="7169" width="78.44140625" style="41" customWidth="1"/>
    <col min="7170" max="7170" width="13.71875" style="41" customWidth="1"/>
    <col min="7171" max="7424" width="9.27734375" style="41"/>
    <col min="7425" max="7425" width="78.44140625" style="41" customWidth="1"/>
    <col min="7426" max="7426" width="13.71875" style="41" customWidth="1"/>
    <col min="7427" max="7680" width="9.27734375" style="41"/>
    <col min="7681" max="7681" width="78.44140625" style="41" customWidth="1"/>
    <col min="7682" max="7682" width="13.71875" style="41" customWidth="1"/>
    <col min="7683" max="7936" width="9.27734375" style="41"/>
    <col min="7937" max="7937" width="78.44140625" style="41" customWidth="1"/>
    <col min="7938" max="7938" width="13.71875" style="41" customWidth="1"/>
    <col min="7939" max="8192" width="9.27734375" style="41"/>
    <col min="8193" max="8193" width="78.44140625" style="41" customWidth="1"/>
    <col min="8194" max="8194" width="13.71875" style="41" customWidth="1"/>
    <col min="8195" max="8448" width="9.27734375" style="41"/>
    <col min="8449" max="8449" width="78.44140625" style="41" customWidth="1"/>
    <col min="8450" max="8450" width="13.71875" style="41" customWidth="1"/>
    <col min="8451" max="8704" width="9.27734375" style="41"/>
    <col min="8705" max="8705" width="78.44140625" style="41" customWidth="1"/>
    <col min="8706" max="8706" width="13.71875" style="41" customWidth="1"/>
    <col min="8707" max="8960" width="9.27734375" style="41"/>
    <col min="8961" max="8961" width="78.44140625" style="41" customWidth="1"/>
    <col min="8962" max="8962" width="13.71875" style="41" customWidth="1"/>
    <col min="8963" max="9216" width="9.27734375" style="41"/>
    <col min="9217" max="9217" width="78.44140625" style="41" customWidth="1"/>
    <col min="9218" max="9218" width="13.71875" style="41" customWidth="1"/>
    <col min="9219" max="9472" width="9.27734375" style="41"/>
    <col min="9473" max="9473" width="78.44140625" style="41" customWidth="1"/>
    <col min="9474" max="9474" width="13.71875" style="41" customWidth="1"/>
    <col min="9475" max="9728" width="9.27734375" style="41"/>
    <col min="9729" max="9729" width="78.44140625" style="41" customWidth="1"/>
    <col min="9730" max="9730" width="13.71875" style="41" customWidth="1"/>
    <col min="9731" max="9984" width="9.27734375" style="41"/>
    <col min="9985" max="9985" width="78.44140625" style="41" customWidth="1"/>
    <col min="9986" max="9986" width="13.71875" style="41" customWidth="1"/>
    <col min="9987" max="10240" width="9.27734375" style="41"/>
    <col min="10241" max="10241" width="78.44140625" style="41" customWidth="1"/>
    <col min="10242" max="10242" width="13.71875" style="41" customWidth="1"/>
    <col min="10243" max="10496" width="9.27734375" style="41"/>
    <col min="10497" max="10497" width="78.44140625" style="41" customWidth="1"/>
    <col min="10498" max="10498" width="13.71875" style="41" customWidth="1"/>
    <col min="10499" max="10752" width="9.27734375" style="41"/>
    <col min="10753" max="10753" width="78.44140625" style="41" customWidth="1"/>
    <col min="10754" max="10754" width="13.71875" style="41" customWidth="1"/>
    <col min="10755" max="11008" width="9.27734375" style="41"/>
    <col min="11009" max="11009" width="78.44140625" style="41" customWidth="1"/>
    <col min="11010" max="11010" width="13.71875" style="41" customWidth="1"/>
    <col min="11011" max="11264" width="9.27734375" style="41"/>
    <col min="11265" max="11265" width="78.44140625" style="41" customWidth="1"/>
    <col min="11266" max="11266" width="13.71875" style="41" customWidth="1"/>
    <col min="11267" max="11520" width="9.27734375" style="41"/>
    <col min="11521" max="11521" width="78.44140625" style="41" customWidth="1"/>
    <col min="11522" max="11522" width="13.71875" style="41" customWidth="1"/>
    <col min="11523" max="11776" width="9.27734375" style="41"/>
    <col min="11777" max="11777" width="78.44140625" style="41" customWidth="1"/>
    <col min="11778" max="11778" width="13.71875" style="41" customWidth="1"/>
    <col min="11779" max="12032" width="9.27734375" style="41"/>
    <col min="12033" max="12033" width="78.44140625" style="41" customWidth="1"/>
    <col min="12034" max="12034" width="13.71875" style="41" customWidth="1"/>
    <col min="12035" max="12288" width="9.27734375" style="41"/>
    <col min="12289" max="12289" width="78.44140625" style="41" customWidth="1"/>
    <col min="12290" max="12290" width="13.71875" style="41" customWidth="1"/>
    <col min="12291" max="12544" width="9.27734375" style="41"/>
    <col min="12545" max="12545" width="78.44140625" style="41" customWidth="1"/>
    <col min="12546" max="12546" width="13.71875" style="41" customWidth="1"/>
    <col min="12547" max="12800" width="9.27734375" style="41"/>
    <col min="12801" max="12801" width="78.44140625" style="41" customWidth="1"/>
    <col min="12802" max="12802" width="13.71875" style="41" customWidth="1"/>
    <col min="12803" max="13056" width="9.27734375" style="41"/>
    <col min="13057" max="13057" width="78.44140625" style="41" customWidth="1"/>
    <col min="13058" max="13058" width="13.71875" style="41" customWidth="1"/>
    <col min="13059" max="13312" width="9.27734375" style="41"/>
    <col min="13313" max="13313" width="78.44140625" style="41" customWidth="1"/>
    <col min="13314" max="13314" width="13.71875" style="41" customWidth="1"/>
    <col min="13315" max="13568" width="9.27734375" style="41"/>
    <col min="13569" max="13569" width="78.44140625" style="41" customWidth="1"/>
    <col min="13570" max="13570" width="13.71875" style="41" customWidth="1"/>
    <col min="13571" max="13824" width="9.27734375" style="41"/>
    <col min="13825" max="13825" width="78.44140625" style="41" customWidth="1"/>
    <col min="13826" max="13826" width="13.71875" style="41" customWidth="1"/>
    <col min="13827" max="14080" width="9.27734375" style="41"/>
    <col min="14081" max="14081" width="78.44140625" style="41" customWidth="1"/>
    <col min="14082" max="14082" width="13.71875" style="41" customWidth="1"/>
    <col min="14083" max="14336" width="9.27734375" style="41"/>
    <col min="14337" max="14337" width="78.44140625" style="41" customWidth="1"/>
    <col min="14338" max="14338" width="13.71875" style="41" customWidth="1"/>
    <col min="14339" max="14592" width="9.27734375" style="41"/>
    <col min="14593" max="14593" width="78.44140625" style="41" customWidth="1"/>
    <col min="14594" max="14594" width="13.71875" style="41" customWidth="1"/>
    <col min="14595" max="14848" width="9.27734375" style="41"/>
    <col min="14849" max="14849" width="78.44140625" style="41" customWidth="1"/>
    <col min="14850" max="14850" width="13.71875" style="41" customWidth="1"/>
    <col min="14851" max="15104" width="9.27734375" style="41"/>
    <col min="15105" max="15105" width="78.44140625" style="41" customWidth="1"/>
    <col min="15106" max="15106" width="13.71875" style="41" customWidth="1"/>
    <col min="15107" max="15360" width="9.27734375" style="41"/>
    <col min="15361" max="15361" width="78.44140625" style="41" customWidth="1"/>
    <col min="15362" max="15362" width="13.71875" style="41" customWidth="1"/>
    <col min="15363" max="15616" width="9.27734375" style="41"/>
    <col min="15617" max="15617" width="78.44140625" style="41" customWidth="1"/>
    <col min="15618" max="15618" width="13.71875" style="41" customWidth="1"/>
    <col min="15619" max="15872" width="9.27734375" style="41"/>
    <col min="15873" max="15873" width="78.44140625" style="41" customWidth="1"/>
    <col min="15874" max="15874" width="13.71875" style="41" customWidth="1"/>
    <col min="15875" max="16128" width="9.27734375" style="41"/>
    <col min="16129" max="16129" width="78.44140625" style="41" customWidth="1"/>
    <col min="16130" max="16130" width="13.71875" style="41" customWidth="1"/>
    <col min="16131" max="16384" width="9.27734375" style="41"/>
  </cols>
  <sheetData>
    <row r="1" spans="1:2" x14ac:dyDescent="0.55000000000000004">
      <c r="A1" s="1059" t="s">
        <v>0</v>
      </c>
      <c r="B1" s="1060"/>
    </row>
    <row r="2" spans="1:2" ht="15.6" thickBot="1" x14ac:dyDescent="0.6">
      <c r="A2" s="1144" t="s">
        <v>1</v>
      </c>
      <c r="B2" s="1145"/>
    </row>
    <row r="3" spans="1:2" ht="12.75" customHeight="1" thickBot="1" x14ac:dyDescent="0.6">
      <c r="A3" s="216"/>
      <c r="B3" s="217"/>
    </row>
    <row r="4" spans="1:2" s="44" customFormat="1" ht="17.25" customHeight="1" thickBot="1" x14ac:dyDescent="0.6">
      <c r="A4" s="1146" t="s">
        <v>211</v>
      </c>
      <c r="B4" s="1143"/>
    </row>
    <row r="5" spans="1:2" ht="12.75" customHeight="1" thickBot="1" x14ac:dyDescent="0.6">
      <c r="A5" s="198"/>
      <c r="B5" s="199"/>
    </row>
    <row r="6" spans="1:2" x14ac:dyDescent="0.55000000000000004">
      <c r="A6" s="1065" t="s">
        <v>27</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thickBot="1" x14ac:dyDescent="0.6">
      <c r="A10" s="233"/>
      <c r="B10" s="234"/>
    </row>
    <row r="11" spans="1:2" ht="95.25" customHeight="1" x14ac:dyDescent="0.55000000000000004">
      <c r="A11" s="1102" t="s">
        <v>212</v>
      </c>
      <c r="B11" s="1103"/>
    </row>
    <row r="12" spans="1:2" ht="12.75" customHeight="1" thickBot="1" x14ac:dyDescent="0.6">
      <c r="A12" s="198"/>
      <c r="B12" s="199"/>
    </row>
    <row r="13" spans="1:2" ht="15.6" thickBot="1" x14ac:dyDescent="0.6">
      <c r="A13" s="122" t="s">
        <v>207</v>
      </c>
      <c r="B13" s="206" t="s">
        <v>2</v>
      </c>
    </row>
    <row r="14" spans="1:2" ht="15.6" thickBot="1" x14ac:dyDescent="0.6">
      <c r="A14" s="207" t="s">
        <v>3</v>
      </c>
      <c r="B14" s="215">
        <v>250000</v>
      </c>
    </row>
    <row r="15" spans="1:2" ht="15.6" thickBot="1" x14ac:dyDescent="0.6">
      <c r="A15" s="207"/>
      <c r="B15" s="206"/>
    </row>
    <row r="16" spans="1:2" ht="15.6" thickBot="1" x14ac:dyDescent="0.6">
      <c r="A16" s="207" t="s">
        <v>5</v>
      </c>
      <c r="B16" s="215" t="s">
        <v>203</v>
      </c>
    </row>
    <row r="17" spans="1:4" ht="15.6" thickBot="1" x14ac:dyDescent="0.6">
      <c r="A17" s="207" t="s">
        <v>26</v>
      </c>
      <c r="B17" s="235" t="s">
        <v>203</v>
      </c>
    </row>
    <row r="18" spans="1:4" ht="15.6" thickBot="1" x14ac:dyDescent="0.6">
      <c r="A18" s="207" t="s">
        <v>6</v>
      </c>
      <c r="B18" s="209"/>
      <c r="D18" s="44"/>
    </row>
    <row r="19" spans="1:4" s="52" customFormat="1" thickBot="1" x14ac:dyDescent="0.55000000000000004">
      <c r="A19" s="122" t="s">
        <v>7</v>
      </c>
      <c r="B19" s="124">
        <f>SUM(B13:B17)-(B18)</f>
        <v>250000</v>
      </c>
    </row>
    <row r="20" spans="1:4" ht="12.75" customHeight="1" thickBot="1" x14ac:dyDescent="0.6">
      <c r="A20" s="198"/>
      <c r="B20" s="210"/>
    </row>
    <row r="21" spans="1:4" ht="15.6" thickBot="1" x14ac:dyDescent="0.6">
      <c r="A21" s="122" t="s">
        <v>17</v>
      </c>
      <c r="B21" s="206"/>
    </row>
    <row r="22" spans="1:4" ht="15.6" thickBot="1" x14ac:dyDescent="0.6">
      <c r="A22" s="207" t="s">
        <v>112</v>
      </c>
      <c r="B22" s="206"/>
    </row>
    <row r="23" spans="1:4" ht="16.5" customHeight="1" thickBot="1" x14ac:dyDescent="0.6">
      <c r="A23" s="207" t="s">
        <v>22</v>
      </c>
      <c r="B23" s="206"/>
    </row>
    <row r="24" spans="1:4" ht="15.6" thickBot="1" x14ac:dyDescent="0.6">
      <c r="A24" s="207" t="s">
        <v>20</v>
      </c>
      <c r="B24" s="206"/>
    </row>
    <row r="25" spans="1:4" ht="15.6" thickBot="1" x14ac:dyDescent="0.6">
      <c r="A25" s="207" t="s">
        <v>8</v>
      </c>
      <c r="B25" s="206"/>
    </row>
    <row r="26" spans="1:4" ht="15.6" thickBot="1" x14ac:dyDescent="0.6">
      <c r="A26" s="207" t="s">
        <v>113</v>
      </c>
      <c r="B26" s="206">
        <v>250000</v>
      </c>
    </row>
    <row r="27" spans="1:4" ht="15.6" thickBot="1" x14ac:dyDescent="0.6">
      <c r="A27" s="207" t="s">
        <v>9</v>
      </c>
      <c r="B27" s="206"/>
    </row>
    <row r="28" spans="1:4" ht="15.6" thickBot="1" x14ac:dyDescent="0.6">
      <c r="A28" s="200" t="s">
        <v>10</v>
      </c>
      <c r="B28" s="146"/>
    </row>
    <row r="29" spans="1:4" s="52" customFormat="1" ht="15.6" thickTop="1" thickBot="1" x14ac:dyDescent="0.55000000000000004">
      <c r="A29" s="202" t="s">
        <v>11</v>
      </c>
      <c r="B29" s="123">
        <f>SUM(B22:B28)</f>
        <v>250000</v>
      </c>
    </row>
    <row r="30" spans="1:4" ht="12.75" customHeight="1" x14ac:dyDescent="0.55000000000000004">
      <c r="A30" s="191"/>
      <c r="B30" s="192"/>
    </row>
    <row r="31" spans="1:4" ht="15.6" thickBot="1" x14ac:dyDescent="0.6">
      <c r="A31" s="122" t="s">
        <v>18</v>
      </c>
      <c r="B31" s="206" t="s">
        <v>4</v>
      </c>
    </row>
    <row r="32" spans="1:4" ht="15.6" thickBot="1" x14ac:dyDescent="0.6">
      <c r="A32" s="207" t="s">
        <v>12</v>
      </c>
      <c r="B32" s="206"/>
    </row>
    <row r="33" spans="1:2" ht="15.6" thickBot="1" x14ac:dyDescent="0.6">
      <c r="A33" s="207" t="s">
        <v>13</v>
      </c>
      <c r="B33" s="206"/>
    </row>
    <row r="34" spans="1:2" ht="15.6" thickBot="1" x14ac:dyDescent="0.6">
      <c r="A34" s="207" t="s">
        <v>14</v>
      </c>
      <c r="B34" s="206"/>
    </row>
    <row r="35" spans="1:2" ht="15.6" thickBot="1" x14ac:dyDescent="0.6">
      <c r="A35" s="207" t="s">
        <v>15</v>
      </c>
      <c r="B35" s="206"/>
    </row>
    <row r="36" spans="1:2" s="52" customFormat="1" thickBot="1" x14ac:dyDescent="0.55000000000000004">
      <c r="A36" s="122" t="s">
        <v>7</v>
      </c>
      <c r="B36" s="124">
        <f>SUM(B31:B35)</f>
        <v>0</v>
      </c>
    </row>
    <row r="37" spans="1:2" ht="12.75" customHeight="1" thickBot="1" x14ac:dyDescent="0.6">
      <c r="A37" s="198"/>
      <c r="B37" s="210"/>
    </row>
    <row r="38" spans="1:2" ht="15" customHeight="1" thickBot="1" x14ac:dyDescent="0.6">
      <c r="A38" s="122" t="s">
        <v>19</v>
      </c>
      <c r="B38" s="206"/>
    </row>
    <row r="39" spans="1:2" ht="15.6" thickBot="1" x14ac:dyDescent="0.6">
      <c r="A39" s="859" t="s">
        <v>104</v>
      </c>
      <c r="B39" s="211"/>
    </row>
    <row r="40" spans="1:2" ht="15.6" thickBot="1" x14ac:dyDescent="0.6">
      <c r="A40" s="859" t="s">
        <v>111</v>
      </c>
      <c r="B40" s="212" t="s">
        <v>203</v>
      </c>
    </row>
    <row r="41" spans="1:2" ht="15.6" thickBot="1" x14ac:dyDescent="0.6">
      <c r="A41" s="860" t="s">
        <v>119</v>
      </c>
      <c r="B41" s="212" t="s">
        <v>203</v>
      </c>
    </row>
    <row r="42" spans="1:2" ht="15.6" thickBot="1" x14ac:dyDescent="0.6">
      <c r="A42" s="860" t="s">
        <v>139</v>
      </c>
      <c r="B42" s="212" t="s">
        <v>203</v>
      </c>
    </row>
    <row r="43" spans="1:2" ht="15.6" thickBot="1" x14ac:dyDescent="0.6">
      <c r="A43" s="860" t="s">
        <v>168</v>
      </c>
      <c r="B43" s="212" t="s">
        <v>203</v>
      </c>
    </row>
    <row r="44" spans="1:2" ht="15.6" thickBot="1" x14ac:dyDescent="0.6">
      <c r="A44" s="861" t="s">
        <v>184</v>
      </c>
      <c r="B44" s="211">
        <v>250000</v>
      </c>
    </row>
    <row r="45" spans="1:2" ht="15.9" thickTop="1" thickBot="1" x14ac:dyDescent="0.6">
      <c r="A45" s="861" t="s">
        <v>233</v>
      </c>
      <c r="B45" s="211"/>
    </row>
    <row r="46" spans="1:2" ht="15.9" thickTop="1" thickBot="1" x14ac:dyDescent="0.6">
      <c r="A46" s="122" t="s">
        <v>11</v>
      </c>
      <c r="B46" s="124">
        <v>250000</v>
      </c>
    </row>
  </sheetData>
  <mergeCells count="7">
    <mergeCell ref="A11:B11"/>
    <mergeCell ref="A1:B1"/>
    <mergeCell ref="A2:B2"/>
    <mergeCell ref="A4:B4"/>
    <mergeCell ref="A6:B6"/>
    <mergeCell ref="A8:B8"/>
    <mergeCell ref="A9:B9"/>
  </mergeCells>
  <printOptions horizontalCentered="1" verticalCentered="1"/>
  <pageMargins left="0.7" right="0.7" top="0" bottom="0" header="0.3" footer="0.3"/>
  <pageSetup scale="9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100" workbookViewId="0">
      <selection activeCell="X47" sqref="X47"/>
    </sheetView>
  </sheetViews>
  <sheetFormatPr defaultRowHeight="12.3" x14ac:dyDescent="0.4"/>
  <sheetData>
    <row r="1" spans="1:11" x14ac:dyDescent="0.4">
      <c r="A1" s="1147" t="s">
        <v>177</v>
      </c>
      <c r="B1" s="1147"/>
      <c r="C1" s="1147"/>
      <c r="D1" s="1147"/>
      <c r="E1" s="1147"/>
      <c r="F1" s="1147"/>
      <c r="G1" s="1147"/>
      <c r="H1" s="1147"/>
      <c r="I1" s="1147"/>
      <c r="J1" s="1147"/>
      <c r="K1" s="1147"/>
    </row>
    <row r="2" spans="1:11" x14ac:dyDescent="0.4">
      <c r="A2" s="1147"/>
      <c r="B2" s="1147"/>
      <c r="C2" s="1147"/>
      <c r="D2" s="1147"/>
      <c r="E2" s="1147"/>
      <c r="F2" s="1147"/>
      <c r="G2" s="1147"/>
      <c r="H2" s="1147"/>
      <c r="I2" s="1147"/>
      <c r="J2" s="1147"/>
      <c r="K2" s="1147"/>
    </row>
    <row r="3" spans="1:11" x14ac:dyDescent="0.4">
      <c r="A3" s="1147"/>
      <c r="B3" s="1147"/>
      <c r="C3" s="1147"/>
      <c r="D3" s="1147"/>
      <c r="E3" s="1147"/>
      <c r="F3" s="1147"/>
      <c r="G3" s="1147"/>
      <c r="H3" s="1147"/>
      <c r="I3" s="1147"/>
      <c r="J3" s="1147"/>
      <c r="K3" s="1147"/>
    </row>
    <row r="4" spans="1:11" x14ac:dyDescent="0.4">
      <c r="A4" s="1147"/>
      <c r="B4" s="1147"/>
      <c r="C4" s="1147"/>
      <c r="D4" s="1147"/>
      <c r="E4" s="1147"/>
      <c r="F4" s="1147"/>
      <c r="G4" s="1147"/>
      <c r="H4" s="1147"/>
      <c r="I4" s="1147"/>
      <c r="J4" s="1147"/>
      <c r="K4" s="1147"/>
    </row>
    <row r="5" spans="1:11" x14ac:dyDescent="0.4">
      <c r="A5" s="1147"/>
      <c r="B5" s="1147"/>
      <c r="C5" s="1147"/>
      <c r="D5" s="1147"/>
      <c r="E5" s="1147"/>
      <c r="F5" s="1147"/>
      <c r="G5" s="1147"/>
      <c r="H5" s="1147"/>
      <c r="I5" s="1147"/>
      <c r="J5" s="1147"/>
      <c r="K5" s="1147"/>
    </row>
    <row r="6" spans="1:11" x14ac:dyDescent="0.4">
      <c r="A6" s="1147"/>
      <c r="B6" s="1147"/>
      <c r="C6" s="1147"/>
      <c r="D6" s="1147"/>
      <c r="E6" s="1147"/>
      <c r="F6" s="1147"/>
      <c r="G6" s="1147"/>
      <c r="H6" s="1147"/>
      <c r="I6" s="1147"/>
      <c r="J6" s="1147"/>
      <c r="K6" s="1147"/>
    </row>
    <row r="7" spans="1:11" x14ac:dyDescent="0.4">
      <c r="A7" s="1147"/>
      <c r="B7" s="1147"/>
      <c r="C7" s="1147"/>
      <c r="D7" s="1147"/>
      <c r="E7" s="1147"/>
      <c r="F7" s="1147"/>
      <c r="G7" s="1147"/>
      <c r="H7" s="1147"/>
      <c r="I7" s="1147"/>
      <c r="J7" s="1147"/>
      <c r="K7" s="1147"/>
    </row>
    <row r="8" spans="1:11" x14ac:dyDescent="0.4">
      <c r="A8" s="1147"/>
      <c r="B8" s="1147"/>
      <c r="C8" s="1147"/>
      <c r="D8" s="1147"/>
      <c r="E8" s="1147"/>
      <c r="F8" s="1147"/>
      <c r="G8" s="1147"/>
      <c r="H8" s="1147"/>
      <c r="I8" s="1147"/>
      <c r="J8" s="1147"/>
      <c r="K8" s="1147"/>
    </row>
    <row r="9" spans="1:11" x14ac:dyDescent="0.4">
      <c r="A9" s="1147"/>
      <c r="B9" s="1147"/>
      <c r="C9" s="1147"/>
      <c r="D9" s="1147"/>
      <c r="E9" s="1147"/>
      <c r="F9" s="1147"/>
      <c r="G9" s="1147"/>
      <c r="H9" s="1147"/>
      <c r="I9" s="1147"/>
      <c r="J9" s="1147"/>
      <c r="K9" s="1147"/>
    </row>
    <row r="10" spans="1:11" x14ac:dyDescent="0.4">
      <c r="A10" s="1147"/>
      <c r="B10" s="1147"/>
      <c r="C10" s="1147"/>
      <c r="D10" s="1147"/>
      <c r="E10" s="1147"/>
      <c r="F10" s="1147"/>
      <c r="G10" s="1147"/>
      <c r="H10" s="1147"/>
      <c r="I10" s="1147"/>
      <c r="J10" s="1147"/>
      <c r="K10" s="1147"/>
    </row>
    <row r="11" spans="1:11" x14ac:dyDescent="0.4">
      <c r="A11" s="1147"/>
      <c r="B11" s="1147"/>
      <c r="C11" s="1147"/>
      <c r="D11" s="1147"/>
      <c r="E11" s="1147"/>
      <c r="F11" s="1147"/>
      <c r="G11" s="1147"/>
      <c r="H11" s="1147"/>
      <c r="I11" s="1147"/>
      <c r="J11" s="1147"/>
      <c r="K11" s="1147"/>
    </row>
    <row r="12" spans="1:11" x14ac:dyDescent="0.4">
      <c r="A12" s="1147"/>
      <c r="B12" s="1147"/>
      <c r="C12" s="1147"/>
      <c r="D12" s="1147"/>
      <c r="E12" s="1147"/>
      <c r="F12" s="1147"/>
      <c r="G12" s="1147"/>
      <c r="H12" s="1147"/>
      <c r="I12" s="1147"/>
      <c r="J12" s="1147"/>
      <c r="K12" s="1147"/>
    </row>
    <row r="13" spans="1:11" x14ac:dyDescent="0.4">
      <c r="A13" s="1147"/>
      <c r="B13" s="1147"/>
      <c r="C13" s="1147"/>
      <c r="D13" s="1147"/>
      <c r="E13" s="1147"/>
      <c r="F13" s="1147"/>
      <c r="G13" s="1147"/>
      <c r="H13" s="1147"/>
      <c r="I13" s="1147"/>
      <c r="J13" s="1147"/>
      <c r="K13" s="1147"/>
    </row>
    <row r="14" spans="1:11" x14ac:dyDescent="0.4">
      <c r="A14" s="1147"/>
      <c r="B14" s="1147"/>
      <c r="C14" s="1147"/>
      <c r="D14" s="1147"/>
      <c r="E14" s="1147"/>
      <c r="F14" s="1147"/>
      <c r="G14" s="1147"/>
      <c r="H14" s="1147"/>
      <c r="I14" s="1147"/>
      <c r="J14" s="1147"/>
      <c r="K14" s="1147"/>
    </row>
  </sheetData>
  <mergeCells count="1">
    <mergeCell ref="A1:K14"/>
  </mergeCells>
  <pageMargins left="0.7" right="0.7" top="0.75" bottom="0.75" header="0.3" footer="0.3"/>
  <pageSetup scale="9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0" zoomScaleNormal="100" workbookViewId="0">
      <selection activeCell="B45" sqref="B45"/>
    </sheetView>
  </sheetViews>
  <sheetFormatPr defaultColWidth="8" defaultRowHeight="15.3" x14ac:dyDescent="0.55000000000000004"/>
  <cols>
    <col min="1" max="1" width="68.6640625" style="66" customWidth="1"/>
    <col min="2" max="2" width="12" style="88" customWidth="1"/>
    <col min="3" max="16384" width="8" style="66"/>
  </cols>
  <sheetData>
    <row r="1" spans="1:2" x14ac:dyDescent="0.55000000000000004">
      <c r="A1" s="1150" t="s">
        <v>0</v>
      </c>
      <c r="B1" s="1150"/>
    </row>
    <row r="2" spans="1:2" x14ac:dyDescent="0.55000000000000004">
      <c r="A2" s="1150" t="s">
        <v>1</v>
      </c>
      <c r="B2" s="1150"/>
    </row>
    <row r="3" spans="1:2" ht="12.75" customHeight="1" x14ac:dyDescent="0.55000000000000004">
      <c r="A3" s="67"/>
      <c r="B3" s="68"/>
    </row>
    <row r="4" spans="1:2" s="69" customFormat="1" ht="17.25" customHeight="1" x14ac:dyDescent="0.55000000000000004">
      <c r="A4" s="1151" t="s">
        <v>140</v>
      </c>
      <c r="B4" s="1152"/>
    </row>
    <row r="5" spans="1:2" ht="12.75" customHeight="1" x14ac:dyDescent="0.55000000000000004">
      <c r="A5" s="70"/>
      <c r="B5" s="71"/>
    </row>
    <row r="6" spans="1:2" x14ac:dyDescent="0.55000000000000004">
      <c r="A6" s="1153" t="s">
        <v>141</v>
      </c>
      <c r="B6" s="1153"/>
    </row>
    <row r="7" spans="1:2" x14ac:dyDescent="0.55000000000000004">
      <c r="A7" s="137" t="s">
        <v>41</v>
      </c>
      <c r="B7" s="72"/>
    </row>
    <row r="8" spans="1:2" x14ac:dyDescent="0.55000000000000004">
      <c r="A8" s="1153" t="s">
        <v>115</v>
      </c>
      <c r="B8" s="1153"/>
    </row>
    <row r="9" spans="1:2" x14ac:dyDescent="0.55000000000000004">
      <c r="A9" s="1153"/>
      <c r="B9" s="1153"/>
    </row>
    <row r="10" spans="1:2" ht="12.75" customHeight="1" x14ac:dyDescent="0.55000000000000004">
      <c r="A10" s="73"/>
      <c r="B10" s="74"/>
    </row>
    <row r="11" spans="1:2" x14ac:dyDescent="0.55000000000000004">
      <c r="A11" s="1148" t="s">
        <v>142</v>
      </c>
      <c r="B11" s="1149"/>
    </row>
    <row r="12" spans="1:2" ht="12.75" customHeight="1" thickBot="1" x14ac:dyDescent="0.6">
      <c r="A12" s="75"/>
      <c r="B12" s="76"/>
    </row>
    <row r="13" spans="1:2" x14ac:dyDescent="0.55000000000000004">
      <c r="A13" s="77" t="s">
        <v>16</v>
      </c>
      <c r="B13" s="78" t="s">
        <v>2</v>
      </c>
    </row>
    <row r="14" spans="1:2" x14ac:dyDescent="0.55000000000000004">
      <c r="A14" s="66" t="s">
        <v>3</v>
      </c>
      <c r="B14" s="78"/>
    </row>
    <row r="15" spans="1:2" x14ac:dyDescent="0.55000000000000004">
      <c r="A15" s="66" t="s">
        <v>37</v>
      </c>
      <c r="B15" s="78"/>
    </row>
    <row r="16" spans="1:2" x14ac:dyDescent="0.55000000000000004">
      <c r="A16" s="66" t="s">
        <v>5</v>
      </c>
      <c r="B16" s="78">
        <v>75000</v>
      </c>
    </row>
    <row r="17" spans="1:4" ht="15.6" thickBot="1" x14ac:dyDescent="0.6">
      <c r="A17" s="79" t="s">
        <v>38</v>
      </c>
      <c r="B17" s="80"/>
    </row>
    <row r="18" spans="1:4" ht="15.6" thickTop="1" x14ac:dyDescent="0.55000000000000004">
      <c r="A18" s="66" t="s">
        <v>6</v>
      </c>
      <c r="B18" s="81"/>
      <c r="D18" s="69"/>
    </row>
    <row r="19" spans="1:4" s="77" customFormat="1" thickBot="1" x14ac:dyDescent="0.55000000000000004">
      <c r="A19" s="82" t="s">
        <v>7</v>
      </c>
      <c r="B19" s="83">
        <f>SUM(B14:B17)-B18</f>
        <v>75000</v>
      </c>
    </row>
    <row r="20" spans="1:4" ht="12.75" customHeight="1" x14ac:dyDescent="0.55000000000000004">
      <c r="A20" s="70"/>
      <c r="B20" s="84"/>
    </row>
    <row r="21" spans="1:4" x14ac:dyDescent="0.55000000000000004">
      <c r="A21" s="77" t="s">
        <v>17</v>
      </c>
      <c r="B21" s="78"/>
    </row>
    <row r="22" spans="1:4" x14ac:dyDescent="0.55000000000000004">
      <c r="A22" s="66" t="s">
        <v>21</v>
      </c>
      <c r="B22" s="78"/>
    </row>
    <row r="23" spans="1:4" ht="16.5" customHeight="1" x14ac:dyDescent="0.55000000000000004">
      <c r="A23" s="66" t="s">
        <v>22</v>
      </c>
      <c r="B23" s="78"/>
    </row>
    <row r="24" spans="1:4" x14ac:dyDescent="0.55000000000000004">
      <c r="A24" s="66" t="s">
        <v>40</v>
      </c>
      <c r="B24" s="78"/>
    </row>
    <row r="25" spans="1:4" x14ac:dyDescent="0.55000000000000004">
      <c r="A25" s="66" t="s">
        <v>8</v>
      </c>
      <c r="B25" s="78"/>
    </row>
    <row r="26" spans="1:4" x14ac:dyDescent="0.55000000000000004">
      <c r="A26" s="66" t="s">
        <v>23</v>
      </c>
      <c r="B26" s="78"/>
    </row>
    <row r="27" spans="1:4" x14ac:dyDescent="0.55000000000000004">
      <c r="A27" s="66" t="s">
        <v>9</v>
      </c>
      <c r="B27" s="78"/>
    </row>
    <row r="28" spans="1:4" ht="15.6" thickBot="1" x14ac:dyDescent="0.6">
      <c r="A28" s="79" t="s">
        <v>10</v>
      </c>
      <c r="B28" s="85">
        <v>75000</v>
      </c>
    </row>
    <row r="29" spans="1:4" s="77" customFormat="1" ht="15.6" thickTop="1" thickBot="1" x14ac:dyDescent="0.55000000000000004">
      <c r="A29" s="86" t="s">
        <v>11</v>
      </c>
      <c r="B29" s="87">
        <f>SUM(B22:B28)</f>
        <v>75000</v>
      </c>
    </row>
    <row r="30" spans="1:4" ht="12.75" customHeight="1" x14ac:dyDescent="0.55000000000000004">
      <c r="A30" s="70"/>
      <c r="B30" s="84"/>
    </row>
    <row r="31" spans="1:4" x14ac:dyDescent="0.55000000000000004">
      <c r="A31" s="77" t="s">
        <v>18</v>
      </c>
      <c r="B31" s="78" t="s">
        <v>4</v>
      </c>
    </row>
    <row r="32" spans="1:4" x14ac:dyDescent="0.55000000000000004">
      <c r="A32" s="66" t="s">
        <v>12</v>
      </c>
      <c r="B32" s="78"/>
    </row>
    <row r="33" spans="1:2" x14ac:dyDescent="0.55000000000000004">
      <c r="A33" s="66" t="s">
        <v>13</v>
      </c>
      <c r="B33" s="78"/>
    </row>
    <row r="34" spans="1:2" x14ac:dyDescent="0.55000000000000004">
      <c r="A34" s="66" t="s">
        <v>14</v>
      </c>
      <c r="B34" s="78"/>
    </row>
    <row r="35" spans="1:2" ht="15.6" thickBot="1" x14ac:dyDescent="0.6">
      <c r="A35" s="79" t="s">
        <v>15</v>
      </c>
      <c r="B35" s="85"/>
    </row>
    <row r="36" spans="1:2" s="77" customFormat="1" ht="15.6" thickTop="1" thickBot="1" x14ac:dyDescent="0.55000000000000004">
      <c r="A36" s="86" t="s">
        <v>7</v>
      </c>
      <c r="B36" s="87">
        <f>SUM(B31:B35)</f>
        <v>0</v>
      </c>
    </row>
    <row r="37" spans="1:2" ht="12.75" customHeight="1" x14ac:dyDescent="0.55000000000000004">
      <c r="A37" s="70"/>
      <c r="B37" s="84"/>
    </row>
    <row r="38" spans="1:2" x14ac:dyDescent="0.55000000000000004">
      <c r="A38" s="93" t="s">
        <v>19</v>
      </c>
      <c r="B38" s="89"/>
    </row>
    <row r="39" spans="1:2" x14ac:dyDescent="0.55000000000000004">
      <c r="A39" s="102" t="s">
        <v>104</v>
      </c>
      <c r="B39" s="64"/>
    </row>
    <row r="40" spans="1:2" x14ac:dyDescent="0.55000000000000004">
      <c r="A40" s="102" t="s">
        <v>111</v>
      </c>
      <c r="B40" s="53"/>
    </row>
    <row r="41" spans="1:2" x14ac:dyDescent="0.55000000000000004">
      <c r="A41" s="63" t="s">
        <v>119</v>
      </c>
      <c r="B41" s="53"/>
    </row>
    <row r="42" spans="1:2" x14ac:dyDescent="0.55000000000000004">
      <c r="A42" s="63" t="s">
        <v>139</v>
      </c>
      <c r="B42" s="53"/>
    </row>
    <row r="43" spans="1:2" x14ac:dyDescent="0.55000000000000004">
      <c r="A43" s="63" t="s">
        <v>168</v>
      </c>
      <c r="B43" s="53">
        <v>75000</v>
      </c>
    </row>
    <row r="44" spans="1:2" ht="15.6" thickBot="1" x14ac:dyDescent="0.6">
      <c r="A44" s="106" t="s">
        <v>184</v>
      </c>
      <c r="B44" s="53">
        <v>0</v>
      </c>
    </row>
    <row r="45" spans="1:2" ht="15.9" thickTop="1" thickBot="1" x14ac:dyDescent="0.6">
      <c r="A45" s="106" t="s">
        <v>233</v>
      </c>
      <c r="B45" s="53"/>
    </row>
    <row r="46" spans="1:2" ht="15.9" thickTop="1" thickBot="1" x14ac:dyDescent="0.6">
      <c r="A46" s="86" t="s">
        <v>11</v>
      </c>
      <c r="B46" s="87">
        <f>SUM(B39:B45)</f>
        <v>75000</v>
      </c>
    </row>
  </sheetData>
  <mergeCells count="7">
    <mergeCell ref="A11:B11"/>
    <mergeCell ref="A1:B1"/>
    <mergeCell ref="A2:B2"/>
    <mergeCell ref="A4:B4"/>
    <mergeCell ref="A6:B6"/>
    <mergeCell ref="A8:B8"/>
    <mergeCell ref="A9:B9"/>
  </mergeCells>
  <printOptions horizontalCentered="1" verticalCentered="1" gridLines="1"/>
  <pageMargins left="0" right="0" top="0.31" bottom="0" header="0.26" footer="0.17"/>
  <pageSetup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view="pageBreakPreview" zoomScale="60" zoomScaleNormal="85" workbookViewId="0">
      <selection activeCell="B65" sqref="B65"/>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99" t="s">
        <v>0</v>
      </c>
      <c r="B1" s="1099"/>
    </row>
    <row r="2" spans="1:2" x14ac:dyDescent="0.55000000000000004">
      <c r="A2" s="1099" t="s">
        <v>1</v>
      </c>
      <c r="B2" s="1099"/>
    </row>
    <row r="3" spans="1:2" ht="12.75" customHeight="1" x14ac:dyDescent="0.55000000000000004">
      <c r="A3" s="42"/>
      <c r="B3" s="43"/>
    </row>
    <row r="4" spans="1:2" s="44" customFormat="1" ht="17.25" customHeight="1" x14ac:dyDescent="0.55000000000000004">
      <c r="A4" s="1156" t="s">
        <v>505</v>
      </c>
      <c r="B4" s="1157"/>
    </row>
    <row r="5" spans="1:2" ht="12.75" customHeight="1" x14ac:dyDescent="0.55000000000000004">
      <c r="A5" s="45"/>
      <c r="B5" s="46"/>
    </row>
    <row r="6" spans="1:2" x14ac:dyDescent="0.55000000000000004">
      <c r="A6" s="1158" t="s">
        <v>173</v>
      </c>
      <c r="B6" s="1158"/>
    </row>
    <row r="7" spans="1:2" x14ac:dyDescent="0.55000000000000004">
      <c r="A7" s="249" t="s">
        <v>31</v>
      </c>
      <c r="B7" s="47"/>
    </row>
    <row r="8" spans="1:2" x14ac:dyDescent="0.55000000000000004">
      <c r="A8" s="1158" t="s">
        <v>82</v>
      </c>
      <c r="B8" s="1158"/>
    </row>
    <row r="9" spans="1:2" x14ac:dyDescent="0.55000000000000004">
      <c r="A9" s="1159" t="s">
        <v>47</v>
      </c>
      <c r="B9" s="1159"/>
    </row>
    <row r="10" spans="1:2" ht="12.75" customHeight="1" x14ac:dyDescent="0.55000000000000004">
      <c r="A10" s="48"/>
      <c r="B10" s="49"/>
    </row>
    <row r="11" spans="1:2" x14ac:dyDescent="0.55000000000000004">
      <c r="A11" s="1154" t="s">
        <v>506</v>
      </c>
      <c r="B11" s="1155"/>
    </row>
    <row r="12" spans="1:2" x14ac:dyDescent="0.55000000000000004">
      <c r="A12" s="248" t="s">
        <v>507</v>
      </c>
      <c r="B12" s="248"/>
    </row>
    <row r="13" spans="1:2" x14ac:dyDescent="0.55000000000000004">
      <c r="A13" s="248" t="s">
        <v>508</v>
      </c>
      <c r="B13" s="248"/>
    </row>
    <row r="14" spans="1:2" x14ac:dyDescent="0.55000000000000004">
      <c r="A14" s="248" t="s">
        <v>509</v>
      </c>
      <c r="B14" s="248"/>
    </row>
    <row r="15" spans="1:2" x14ac:dyDescent="0.55000000000000004">
      <c r="A15" s="248"/>
      <c r="B15" s="248"/>
    </row>
    <row r="16" spans="1:2" x14ac:dyDescent="0.55000000000000004">
      <c r="A16" s="248" t="s">
        <v>510</v>
      </c>
      <c r="B16" s="248"/>
    </row>
    <row r="17" spans="1:4" x14ac:dyDescent="0.55000000000000004">
      <c r="A17" s="248" t="s">
        <v>511</v>
      </c>
      <c r="B17" s="248"/>
    </row>
    <row r="18" spans="1:4" x14ac:dyDescent="0.55000000000000004">
      <c r="A18" s="248" t="s">
        <v>512</v>
      </c>
      <c r="B18" s="248"/>
    </row>
    <row r="19" spans="1:4" ht="12.75" customHeight="1" thickBot="1" x14ac:dyDescent="0.6">
      <c r="A19" s="50"/>
      <c r="B19" s="51"/>
    </row>
    <row r="20" spans="1:4" x14ac:dyDescent="0.55000000000000004">
      <c r="A20" s="52" t="s">
        <v>16</v>
      </c>
      <c r="B20" s="53" t="s">
        <v>2</v>
      </c>
    </row>
    <row r="21" spans="1:4" x14ac:dyDescent="0.55000000000000004">
      <c r="A21" s="41" t="s">
        <v>513</v>
      </c>
      <c r="B21" s="53">
        <v>325345</v>
      </c>
    </row>
    <row r="22" spans="1:4" ht="15.6" thickBot="1" x14ac:dyDescent="0.6">
      <c r="A22" s="41" t="s">
        <v>6</v>
      </c>
      <c r="B22" s="55">
        <v>0</v>
      </c>
    </row>
    <row r="23" spans="1:4" ht="15.9" thickTop="1" thickBot="1" x14ac:dyDescent="0.6">
      <c r="A23" s="57" t="s">
        <v>7</v>
      </c>
      <c r="B23" s="58">
        <f>SUM(B19:B21)-(B22)</f>
        <v>325345</v>
      </c>
      <c r="D23" s="44"/>
    </row>
    <row r="24" spans="1:4" s="52" customFormat="1" x14ac:dyDescent="0.55000000000000004">
      <c r="A24" s="45"/>
      <c r="B24" s="59"/>
    </row>
    <row r="25" spans="1:4" ht="12.75" customHeight="1" x14ac:dyDescent="0.55000000000000004">
      <c r="A25" s="52" t="s">
        <v>17</v>
      </c>
      <c r="B25" s="53"/>
    </row>
    <row r="26" spans="1:4" x14ac:dyDescent="0.55000000000000004">
      <c r="A26" s="41" t="s">
        <v>22</v>
      </c>
      <c r="B26" s="53"/>
    </row>
    <row r="27" spans="1:4" ht="16.5" customHeight="1" x14ac:dyDescent="0.55000000000000004">
      <c r="A27" s="41" t="s">
        <v>9</v>
      </c>
      <c r="B27" s="53"/>
    </row>
    <row r="28" spans="1:4" ht="15.6" thickBot="1" x14ac:dyDescent="0.6">
      <c r="A28" s="54" t="s">
        <v>10</v>
      </c>
      <c r="B28" s="60"/>
    </row>
    <row r="29" spans="1:4" ht="15.9" thickTop="1" thickBot="1" x14ac:dyDescent="0.6">
      <c r="A29" s="61" t="s">
        <v>11</v>
      </c>
      <c r="B29" s="62">
        <f>SUM(B26:B28)</f>
        <v>0</v>
      </c>
    </row>
    <row r="30" spans="1:4" s="52" customFormat="1" x14ac:dyDescent="0.55000000000000004">
      <c r="A30" s="45"/>
      <c r="B30" s="59"/>
    </row>
    <row r="31" spans="1:4" ht="12.75" customHeight="1" x14ac:dyDescent="0.55000000000000004">
      <c r="A31" s="52" t="s">
        <v>18</v>
      </c>
      <c r="B31" s="53" t="s">
        <v>4</v>
      </c>
    </row>
    <row r="32" spans="1:4" x14ac:dyDescent="0.55000000000000004">
      <c r="A32" s="41" t="s">
        <v>12</v>
      </c>
      <c r="B32" s="53"/>
    </row>
    <row r="33" spans="1:2" x14ac:dyDescent="0.55000000000000004">
      <c r="A33" s="41" t="s">
        <v>13</v>
      </c>
      <c r="B33" s="53"/>
    </row>
    <row r="34" spans="1:2" x14ac:dyDescent="0.55000000000000004">
      <c r="A34" s="41" t="s">
        <v>14</v>
      </c>
      <c r="B34" s="53"/>
    </row>
    <row r="35" spans="1:2" ht="15.6" thickBot="1" x14ac:dyDescent="0.6">
      <c r="A35" s="54" t="s">
        <v>15</v>
      </c>
      <c r="B35" s="60"/>
    </row>
    <row r="36" spans="1:2" ht="15.9" thickTop="1" thickBot="1" x14ac:dyDescent="0.6">
      <c r="A36" s="61" t="s">
        <v>7</v>
      </c>
      <c r="B36" s="62">
        <f>SUM(B31:B35)</f>
        <v>0</v>
      </c>
    </row>
    <row r="37" spans="1:2" s="52" customFormat="1" x14ac:dyDescent="0.55000000000000004">
      <c r="A37" s="45"/>
      <c r="B37" s="59"/>
    </row>
    <row r="38" spans="1:2" ht="12.75" customHeight="1" x14ac:dyDescent="0.55000000000000004">
      <c r="A38" s="52" t="s">
        <v>19</v>
      </c>
      <c r="B38" s="504"/>
    </row>
    <row r="39" spans="1:2" x14ac:dyDescent="0.55000000000000004">
      <c r="A39" s="102" t="s">
        <v>104</v>
      </c>
      <c r="B39" s="53"/>
    </row>
    <row r="40" spans="1:2" x14ac:dyDescent="0.55000000000000004">
      <c r="A40" s="102" t="s">
        <v>111</v>
      </c>
      <c r="B40" s="65"/>
    </row>
    <row r="41" spans="1:2" x14ac:dyDescent="0.55000000000000004">
      <c r="A41" s="63" t="s">
        <v>119</v>
      </c>
    </row>
    <row r="42" spans="1:2" x14ac:dyDescent="0.55000000000000004">
      <c r="A42" s="63" t="s">
        <v>139</v>
      </c>
      <c r="B42" s="64">
        <v>325345</v>
      </c>
    </row>
    <row r="43" spans="1:2" x14ac:dyDescent="0.55000000000000004">
      <c r="A43" s="63" t="s">
        <v>168</v>
      </c>
      <c r="B43" s="65"/>
    </row>
    <row r="44" spans="1:2" ht="15.6" thickBot="1" x14ac:dyDescent="0.6">
      <c r="A44" s="505" t="s">
        <v>184</v>
      </c>
      <c r="B44" s="58"/>
    </row>
    <row r="45" spans="1:2" ht="15.9" thickTop="1" thickBot="1" x14ac:dyDescent="0.6">
      <c r="A45" s="106" t="s">
        <v>233</v>
      </c>
      <c r="B45" s="506"/>
    </row>
    <row r="46" spans="1:2" ht="15.9" thickTop="1" thickBot="1" x14ac:dyDescent="0.6">
      <c r="A46" s="61" t="s">
        <v>11</v>
      </c>
      <c r="B46" s="506">
        <f>SUM(B40:B45)</f>
        <v>325345</v>
      </c>
    </row>
  </sheetData>
  <mergeCells count="7">
    <mergeCell ref="A11:B11"/>
    <mergeCell ref="A1:B1"/>
    <mergeCell ref="A2:B2"/>
    <mergeCell ref="A4:B4"/>
    <mergeCell ref="A6:B6"/>
    <mergeCell ref="A8:B8"/>
    <mergeCell ref="A9:B9"/>
  </mergeCells>
  <printOptions horizontalCentered="1" verticalCentered="1" gridLines="1"/>
  <pageMargins left="0.66" right="0.67" top="0" bottom="0" header="0.26" footer="0.17"/>
  <pageSetup firstPageNumber="9" orientation="portrait" useFirstPageNumber="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0"/>
  <sheetViews>
    <sheetView zoomScale="85" zoomScaleNormal="85" workbookViewId="0">
      <selection activeCell="G33" sqref="G33"/>
    </sheetView>
  </sheetViews>
  <sheetFormatPr defaultColWidth="9.27734375" defaultRowHeight="15.3" x14ac:dyDescent="0.55000000000000004"/>
  <cols>
    <col min="1" max="1" width="78.44140625" style="41" customWidth="1"/>
    <col min="2" max="2" width="13.71875" style="64" customWidth="1"/>
    <col min="3" max="256" width="9.27734375" style="41"/>
    <col min="257" max="257" width="78.44140625" style="41" customWidth="1"/>
    <col min="258" max="258" width="13.71875" style="41" customWidth="1"/>
    <col min="259" max="512" width="9.27734375" style="41"/>
    <col min="513" max="513" width="78.44140625" style="41" customWidth="1"/>
    <col min="514" max="514" width="13.71875" style="41" customWidth="1"/>
    <col min="515" max="768" width="9.27734375" style="41"/>
    <col min="769" max="769" width="78.44140625" style="41" customWidth="1"/>
    <col min="770" max="770" width="13.71875" style="41" customWidth="1"/>
    <col min="771" max="1024" width="9.27734375" style="41"/>
    <col min="1025" max="1025" width="78.44140625" style="41" customWidth="1"/>
    <col min="1026" max="1026" width="13.71875" style="41" customWidth="1"/>
    <col min="1027" max="1280" width="9.27734375" style="41"/>
    <col min="1281" max="1281" width="78.44140625" style="41" customWidth="1"/>
    <col min="1282" max="1282" width="13.71875" style="41" customWidth="1"/>
    <col min="1283" max="1536" width="9.27734375" style="41"/>
    <col min="1537" max="1537" width="78.44140625" style="41" customWidth="1"/>
    <col min="1538" max="1538" width="13.71875" style="41" customWidth="1"/>
    <col min="1539" max="1792" width="9.27734375" style="41"/>
    <col min="1793" max="1793" width="78.44140625" style="41" customWidth="1"/>
    <col min="1794" max="1794" width="13.71875" style="41" customWidth="1"/>
    <col min="1795" max="2048" width="9.27734375" style="41"/>
    <col min="2049" max="2049" width="78.44140625" style="41" customWidth="1"/>
    <col min="2050" max="2050" width="13.71875" style="41" customWidth="1"/>
    <col min="2051" max="2304" width="9.27734375" style="41"/>
    <col min="2305" max="2305" width="78.44140625" style="41" customWidth="1"/>
    <col min="2306" max="2306" width="13.71875" style="41" customWidth="1"/>
    <col min="2307" max="2560" width="9.27734375" style="41"/>
    <col min="2561" max="2561" width="78.44140625" style="41" customWidth="1"/>
    <col min="2562" max="2562" width="13.71875" style="41" customWidth="1"/>
    <col min="2563" max="2816" width="9.27734375" style="41"/>
    <col min="2817" max="2817" width="78.44140625" style="41" customWidth="1"/>
    <col min="2818" max="2818" width="13.71875" style="41" customWidth="1"/>
    <col min="2819" max="3072" width="9.27734375" style="41"/>
    <col min="3073" max="3073" width="78.44140625" style="41" customWidth="1"/>
    <col min="3074" max="3074" width="13.71875" style="41" customWidth="1"/>
    <col min="3075" max="3328" width="9.27734375" style="41"/>
    <col min="3329" max="3329" width="78.44140625" style="41" customWidth="1"/>
    <col min="3330" max="3330" width="13.71875" style="41" customWidth="1"/>
    <col min="3331" max="3584" width="9.27734375" style="41"/>
    <col min="3585" max="3585" width="78.44140625" style="41" customWidth="1"/>
    <col min="3586" max="3586" width="13.71875" style="41" customWidth="1"/>
    <col min="3587" max="3840" width="9.27734375" style="41"/>
    <col min="3841" max="3841" width="78.44140625" style="41" customWidth="1"/>
    <col min="3842" max="3842" width="13.71875" style="41" customWidth="1"/>
    <col min="3843" max="4096" width="9.27734375" style="41"/>
    <col min="4097" max="4097" width="78.44140625" style="41" customWidth="1"/>
    <col min="4098" max="4098" width="13.71875" style="41" customWidth="1"/>
    <col min="4099" max="4352" width="9.27734375" style="41"/>
    <col min="4353" max="4353" width="78.44140625" style="41" customWidth="1"/>
    <col min="4354" max="4354" width="13.71875" style="41" customWidth="1"/>
    <col min="4355" max="4608" width="9.27734375" style="41"/>
    <col min="4609" max="4609" width="78.44140625" style="41" customWidth="1"/>
    <col min="4610" max="4610" width="13.71875" style="41" customWidth="1"/>
    <col min="4611" max="4864" width="9.27734375" style="41"/>
    <col min="4865" max="4865" width="78.44140625" style="41" customWidth="1"/>
    <col min="4866" max="4866" width="13.71875" style="41" customWidth="1"/>
    <col min="4867" max="5120" width="9.27734375" style="41"/>
    <col min="5121" max="5121" width="78.44140625" style="41" customWidth="1"/>
    <col min="5122" max="5122" width="13.71875" style="41" customWidth="1"/>
    <col min="5123" max="5376" width="9.27734375" style="41"/>
    <col min="5377" max="5377" width="78.44140625" style="41" customWidth="1"/>
    <col min="5378" max="5378" width="13.71875" style="41" customWidth="1"/>
    <col min="5379" max="5632" width="9.27734375" style="41"/>
    <col min="5633" max="5633" width="78.44140625" style="41" customWidth="1"/>
    <col min="5634" max="5634" width="13.71875" style="41" customWidth="1"/>
    <col min="5635" max="5888" width="9.27734375" style="41"/>
    <col min="5889" max="5889" width="78.44140625" style="41" customWidth="1"/>
    <col min="5890" max="5890" width="13.71875" style="41" customWidth="1"/>
    <col min="5891" max="6144" width="9.27734375" style="41"/>
    <col min="6145" max="6145" width="78.44140625" style="41" customWidth="1"/>
    <col min="6146" max="6146" width="13.71875" style="41" customWidth="1"/>
    <col min="6147" max="6400" width="9.27734375" style="41"/>
    <col min="6401" max="6401" width="78.44140625" style="41" customWidth="1"/>
    <col min="6402" max="6402" width="13.71875" style="41" customWidth="1"/>
    <col min="6403" max="6656" width="9.27734375" style="41"/>
    <col min="6657" max="6657" width="78.44140625" style="41" customWidth="1"/>
    <col min="6658" max="6658" width="13.71875" style="41" customWidth="1"/>
    <col min="6659" max="6912" width="9.27734375" style="41"/>
    <col min="6913" max="6913" width="78.44140625" style="41" customWidth="1"/>
    <col min="6914" max="6914" width="13.71875" style="41" customWidth="1"/>
    <col min="6915" max="7168" width="9.27734375" style="41"/>
    <col min="7169" max="7169" width="78.44140625" style="41" customWidth="1"/>
    <col min="7170" max="7170" width="13.71875" style="41" customWidth="1"/>
    <col min="7171" max="7424" width="9.27734375" style="41"/>
    <col min="7425" max="7425" width="78.44140625" style="41" customWidth="1"/>
    <col min="7426" max="7426" width="13.71875" style="41" customWidth="1"/>
    <col min="7427" max="7680" width="9.27734375" style="41"/>
    <col min="7681" max="7681" width="78.44140625" style="41" customWidth="1"/>
    <col min="7682" max="7682" width="13.71875" style="41" customWidth="1"/>
    <col min="7683" max="7936" width="9.27734375" style="41"/>
    <col min="7937" max="7937" width="78.44140625" style="41" customWidth="1"/>
    <col min="7938" max="7938" width="13.71875" style="41" customWidth="1"/>
    <col min="7939" max="8192" width="9.27734375" style="41"/>
    <col min="8193" max="8193" width="78.44140625" style="41" customWidth="1"/>
    <col min="8194" max="8194" width="13.71875" style="41" customWidth="1"/>
    <col min="8195" max="8448" width="9.27734375" style="41"/>
    <col min="8449" max="8449" width="78.44140625" style="41" customWidth="1"/>
    <col min="8450" max="8450" width="13.71875" style="41" customWidth="1"/>
    <col min="8451" max="8704" width="9.27734375" style="41"/>
    <col min="8705" max="8705" width="78.44140625" style="41" customWidth="1"/>
    <col min="8706" max="8706" width="13.71875" style="41" customWidth="1"/>
    <col min="8707" max="8960" width="9.27734375" style="41"/>
    <col min="8961" max="8961" width="78.44140625" style="41" customWidth="1"/>
    <col min="8962" max="8962" width="13.71875" style="41" customWidth="1"/>
    <col min="8963" max="9216" width="9.27734375" style="41"/>
    <col min="9217" max="9217" width="78.44140625" style="41" customWidth="1"/>
    <col min="9218" max="9218" width="13.71875" style="41" customWidth="1"/>
    <col min="9219" max="9472" width="9.27734375" style="41"/>
    <col min="9473" max="9473" width="78.44140625" style="41" customWidth="1"/>
    <col min="9474" max="9474" width="13.71875" style="41" customWidth="1"/>
    <col min="9475" max="9728" width="9.27734375" style="41"/>
    <col min="9729" max="9729" width="78.44140625" style="41" customWidth="1"/>
    <col min="9730" max="9730" width="13.71875" style="41" customWidth="1"/>
    <col min="9731" max="9984" width="9.27734375" style="41"/>
    <col min="9985" max="9985" width="78.44140625" style="41" customWidth="1"/>
    <col min="9986" max="9986" width="13.71875" style="41" customWidth="1"/>
    <col min="9987" max="10240" width="9.27734375" style="41"/>
    <col min="10241" max="10241" width="78.44140625" style="41" customWidth="1"/>
    <col min="10242" max="10242" width="13.71875" style="41" customWidth="1"/>
    <col min="10243" max="10496" width="9.27734375" style="41"/>
    <col min="10497" max="10497" width="78.44140625" style="41" customWidth="1"/>
    <col min="10498" max="10498" width="13.71875" style="41" customWidth="1"/>
    <col min="10499" max="10752" width="9.27734375" style="41"/>
    <col min="10753" max="10753" width="78.44140625" style="41" customWidth="1"/>
    <col min="10754" max="10754" width="13.71875" style="41" customWidth="1"/>
    <col min="10755" max="11008" width="9.27734375" style="41"/>
    <col min="11009" max="11009" width="78.44140625" style="41" customWidth="1"/>
    <col min="11010" max="11010" width="13.71875" style="41" customWidth="1"/>
    <col min="11011" max="11264" width="9.27734375" style="41"/>
    <col min="11265" max="11265" width="78.44140625" style="41" customWidth="1"/>
    <col min="11266" max="11266" width="13.71875" style="41" customWidth="1"/>
    <col min="11267" max="11520" width="9.27734375" style="41"/>
    <col min="11521" max="11521" width="78.44140625" style="41" customWidth="1"/>
    <col min="11522" max="11522" width="13.71875" style="41" customWidth="1"/>
    <col min="11523" max="11776" width="9.27734375" style="41"/>
    <col min="11777" max="11777" width="78.44140625" style="41" customWidth="1"/>
    <col min="11778" max="11778" width="13.71875" style="41" customWidth="1"/>
    <col min="11779" max="12032" width="9.27734375" style="41"/>
    <col min="12033" max="12033" width="78.44140625" style="41" customWidth="1"/>
    <col min="12034" max="12034" width="13.71875" style="41" customWidth="1"/>
    <col min="12035" max="12288" width="9.27734375" style="41"/>
    <col min="12289" max="12289" width="78.44140625" style="41" customWidth="1"/>
    <col min="12290" max="12290" width="13.71875" style="41" customWidth="1"/>
    <col min="12291" max="12544" width="9.27734375" style="41"/>
    <col min="12545" max="12545" width="78.44140625" style="41" customWidth="1"/>
    <col min="12546" max="12546" width="13.71875" style="41" customWidth="1"/>
    <col min="12547" max="12800" width="9.27734375" style="41"/>
    <col min="12801" max="12801" width="78.44140625" style="41" customWidth="1"/>
    <col min="12802" max="12802" width="13.71875" style="41" customWidth="1"/>
    <col min="12803" max="13056" width="9.27734375" style="41"/>
    <col min="13057" max="13057" width="78.44140625" style="41" customWidth="1"/>
    <col min="13058" max="13058" width="13.71875" style="41" customWidth="1"/>
    <col min="13059" max="13312" width="9.27734375" style="41"/>
    <col min="13313" max="13313" width="78.44140625" style="41" customWidth="1"/>
    <col min="13314" max="13314" width="13.71875" style="41" customWidth="1"/>
    <col min="13315" max="13568" width="9.27734375" style="41"/>
    <col min="13569" max="13569" width="78.44140625" style="41" customWidth="1"/>
    <col min="13570" max="13570" width="13.71875" style="41" customWidth="1"/>
    <col min="13571" max="13824" width="9.27734375" style="41"/>
    <col min="13825" max="13825" width="78.44140625" style="41" customWidth="1"/>
    <col min="13826" max="13826" width="13.71875" style="41" customWidth="1"/>
    <col min="13827" max="14080" width="9.27734375" style="41"/>
    <col min="14081" max="14081" width="78.44140625" style="41" customWidth="1"/>
    <col min="14082" max="14082" width="13.71875" style="41" customWidth="1"/>
    <col min="14083" max="14336" width="9.27734375" style="41"/>
    <col min="14337" max="14337" width="78.44140625" style="41" customWidth="1"/>
    <col min="14338" max="14338" width="13.71875" style="41" customWidth="1"/>
    <col min="14339" max="14592" width="9.27734375" style="41"/>
    <col min="14593" max="14593" width="78.44140625" style="41" customWidth="1"/>
    <col min="14594" max="14594" width="13.71875" style="41" customWidth="1"/>
    <col min="14595" max="14848" width="9.27734375" style="41"/>
    <col min="14849" max="14849" width="78.44140625" style="41" customWidth="1"/>
    <col min="14850" max="14850" width="13.71875" style="41" customWidth="1"/>
    <col min="14851" max="15104" width="9.27734375" style="41"/>
    <col min="15105" max="15105" width="78.44140625" style="41" customWidth="1"/>
    <col min="15106" max="15106" width="13.71875" style="41" customWidth="1"/>
    <col min="15107" max="15360" width="9.27734375" style="41"/>
    <col min="15361" max="15361" width="78.44140625" style="41" customWidth="1"/>
    <col min="15362" max="15362" width="13.71875" style="41" customWidth="1"/>
    <col min="15363" max="15616" width="9.27734375" style="41"/>
    <col min="15617" max="15617" width="78.44140625" style="41" customWidth="1"/>
    <col min="15618" max="15618" width="13.71875" style="41" customWidth="1"/>
    <col min="15619" max="15872" width="9.27734375" style="41"/>
    <col min="15873" max="15873" width="78.44140625" style="41" customWidth="1"/>
    <col min="15874" max="15874" width="13.71875" style="41" customWidth="1"/>
    <col min="15875" max="16128" width="9.27734375" style="41"/>
    <col min="16129" max="16129" width="78.44140625" style="41" customWidth="1"/>
    <col min="16130" max="16130" width="13.71875" style="41" customWidth="1"/>
    <col min="16131" max="16384" width="9.27734375" style="41"/>
  </cols>
  <sheetData>
    <row r="1" spans="1:2" x14ac:dyDescent="0.55000000000000004">
      <c r="A1" s="1099" t="s">
        <v>0</v>
      </c>
      <c r="B1" s="1099"/>
    </row>
    <row r="2" spans="1:2" x14ac:dyDescent="0.55000000000000004">
      <c r="A2" s="1099" t="s">
        <v>1</v>
      </c>
      <c r="B2" s="1099"/>
    </row>
    <row r="3" spans="1:2" ht="12.75" customHeight="1" x14ac:dyDescent="0.55000000000000004">
      <c r="A3" s="42"/>
      <c r="B3" s="43"/>
    </row>
    <row r="4" spans="1:2" s="44" customFormat="1" ht="17.25" customHeight="1" x14ac:dyDescent="0.55000000000000004">
      <c r="A4" s="1156" t="s">
        <v>499</v>
      </c>
      <c r="B4" s="1157"/>
    </row>
    <row r="5" spans="1:2" ht="12.75" customHeight="1" x14ac:dyDescent="0.55000000000000004">
      <c r="A5" s="45"/>
      <c r="B5" s="46"/>
    </row>
    <row r="6" spans="1:2" x14ac:dyDescent="0.55000000000000004">
      <c r="A6" s="1158" t="s">
        <v>198</v>
      </c>
      <c r="B6" s="1158"/>
    </row>
    <row r="7" spans="1:2" x14ac:dyDescent="0.55000000000000004">
      <c r="A7" s="249" t="s">
        <v>31</v>
      </c>
      <c r="B7" s="47"/>
    </row>
    <row r="8" spans="1:2" x14ac:dyDescent="0.55000000000000004">
      <c r="A8" s="1158" t="s">
        <v>82</v>
      </c>
      <c r="B8" s="1158"/>
    </row>
    <row r="9" spans="1:2" x14ac:dyDescent="0.55000000000000004">
      <c r="A9" s="1158"/>
      <c r="B9" s="1158"/>
    </row>
    <row r="10" spans="1:2" ht="12.75" customHeight="1" x14ac:dyDescent="0.55000000000000004">
      <c r="A10" s="48"/>
      <c r="B10" s="49"/>
    </row>
    <row r="11" spans="1:2" x14ac:dyDescent="0.55000000000000004">
      <c r="A11" s="1154" t="s">
        <v>500</v>
      </c>
      <c r="B11" s="1155"/>
    </row>
    <row r="12" spans="1:2" x14ac:dyDescent="0.55000000000000004">
      <c r="A12" s="248" t="s">
        <v>501</v>
      </c>
      <c r="B12" s="248"/>
    </row>
    <row r="13" spans="1:2" x14ac:dyDescent="0.55000000000000004">
      <c r="A13" s="248" t="s">
        <v>2</v>
      </c>
      <c r="B13" s="248"/>
    </row>
    <row r="14" spans="1:2" x14ac:dyDescent="0.55000000000000004">
      <c r="A14" s="248" t="s">
        <v>2</v>
      </c>
      <c r="B14" s="248"/>
    </row>
    <row r="15" spans="1:2" x14ac:dyDescent="0.55000000000000004">
      <c r="A15" s="248"/>
      <c r="B15" s="248"/>
    </row>
    <row r="16" spans="1:2" ht="12.75" customHeight="1" thickBot="1" x14ac:dyDescent="0.6">
      <c r="A16" s="50"/>
      <c r="B16" s="51"/>
    </row>
    <row r="17" spans="1:4" x14ac:dyDescent="0.55000000000000004">
      <c r="A17" s="52" t="s">
        <v>16</v>
      </c>
      <c r="B17" s="53" t="s">
        <v>2</v>
      </c>
    </row>
    <row r="18" spans="1:4" x14ac:dyDescent="0.55000000000000004">
      <c r="A18" s="41" t="s">
        <v>3</v>
      </c>
      <c r="B18" s="53" t="s">
        <v>2</v>
      </c>
    </row>
    <row r="19" spans="1:4" x14ac:dyDescent="0.55000000000000004">
      <c r="B19" s="53"/>
    </row>
    <row r="20" spans="1:4" x14ac:dyDescent="0.55000000000000004">
      <c r="A20" s="41" t="s">
        <v>5</v>
      </c>
      <c r="B20" s="53"/>
    </row>
    <row r="21" spans="1:4" ht="15.6" thickBot="1" x14ac:dyDescent="0.6">
      <c r="A21" s="54" t="s">
        <v>26</v>
      </c>
      <c r="B21" s="55"/>
    </row>
    <row r="22" spans="1:4" ht="15.6" thickTop="1" x14ac:dyDescent="0.55000000000000004">
      <c r="A22" s="41" t="s">
        <v>6</v>
      </c>
      <c r="B22" s="56"/>
      <c r="D22" s="44"/>
    </row>
    <row r="23" spans="1:4" s="52" customFormat="1" thickBot="1" x14ac:dyDescent="0.55000000000000004">
      <c r="A23" s="57" t="s">
        <v>7</v>
      </c>
      <c r="B23" s="58">
        <f>SUM(B17:B21)-(B22)</f>
        <v>0</v>
      </c>
    </row>
    <row r="24" spans="1:4" ht="12.75" customHeight="1" x14ac:dyDescent="0.55000000000000004">
      <c r="A24" s="45"/>
      <c r="B24" s="59"/>
    </row>
    <row r="25" spans="1:4" x14ac:dyDescent="0.55000000000000004">
      <c r="A25" s="52" t="s">
        <v>17</v>
      </c>
      <c r="B25" s="53"/>
    </row>
    <row r="26" spans="1:4" x14ac:dyDescent="0.55000000000000004">
      <c r="A26" s="41" t="s">
        <v>112</v>
      </c>
      <c r="B26" s="53"/>
    </row>
    <row r="27" spans="1:4" ht="16.5" customHeight="1" x14ac:dyDescent="0.55000000000000004">
      <c r="A27" s="41" t="s">
        <v>22</v>
      </c>
      <c r="B27" s="53"/>
    </row>
    <row r="28" spans="1:4" x14ac:dyDescent="0.55000000000000004">
      <c r="A28" s="41" t="s">
        <v>20</v>
      </c>
      <c r="B28" s="53"/>
    </row>
    <row r="29" spans="1:4" x14ac:dyDescent="0.55000000000000004">
      <c r="A29" s="41" t="s">
        <v>8</v>
      </c>
      <c r="B29" s="53"/>
    </row>
    <row r="30" spans="1:4" x14ac:dyDescent="0.55000000000000004">
      <c r="A30" s="41" t="s">
        <v>113</v>
      </c>
      <c r="B30" s="53" t="s">
        <v>2</v>
      </c>
    </row>
    <row r="31" spans="1:4" x14ac:dyDescent="0.55000000000000004">
      <c r="A31" s="41" t="s">
        <v>9</v>
      </c>
      <c r="B31" s="53"/>
    </row>
    <row r="32" spans="1:4" ht="15.6" thickBot="1" x14ac:dyDescent="0.6">
      <c r="A32" s="54" t="s">
        <v>10</v>
      </c>
      <c r="B32" s="60"/>
    </row>
    <row r="33" spans="1:2" s="52" customFormat="1" ht="15.6" thickTop="1" thickBot="1" x14ac:dyDescent="0.55000000000000004">
      <c r="A33" s="61" t="s">
        <v>11</v>
      </c>
      <c r="B33" s="62" t="s">
        <v>2</v>
      </c>
    </row>
    <row r="34" spans="1:2" ht="12.75" customHeight="1" x14ac:dyDescent="0.55000000000000004">
      <c r="A34" s="45"/>
      <c r="B34" s="59"/>
    </row>
    <row r="35" spans="1:2" x14ac:dyDescent="0.55000000000000004">
      <c r="A35" s="52" t="s">
        <v>18</v>
      </c>
      <c r="B35" s="53" t="s">
        <v>4</v>
      </c>
    </row>
    <row r="36" spans="1:2" x14ac:dyDescent="0.55000000000000004">
      <c r="A36" s="41" t="s">
        <v>12</v>
      </c>
      <c r="B36" s="53"/>
    </row>
    <row r="37" spans="1:2" x14ac:dyDescent="0.55000000000000004">
      <c r="A37" s="41" t="s">
        <v>13</v>
      </c>
      <c r="B37" s="53"/>
    </row>
    <row r="38" spans="1:2" x14ac:dyDescent="0.55000000000000004">
      <c r="A38" s="41" t="s">
        <v>14</v>
      </c>
      <c r="B38" s="53"/>
    </row>
    <row r="39" spans="1:2" ht="15.6" thickBot="1" x14ac:dyDescent="0.6">
      <c r="A39" s="54" t="s">
        <v>15</v>
      </c>
      <c r="B39" s="60"/>
    </row>
    <row r="40" spans="1:2" s="52" customFormat="1" ht="15.6" thickTop="1" thickBot="1" x14ac:dyDescent="0.55000000000000004">
      <c r="A40" s="61" t="s">
        <v>7</v>
      </c>
      <c r="B40" s="62">
        <f>SUM(B35:B39)</f>
        <v>0</v>
      </c>
    </row>
    <row r="41" spans="1:2" ht="12.75" customHeight="1" x14ac:dyDescent="0.55000000000000004">
      <c r="A41" s="45"/>
      <c r="B41" s="59"/>
    </row>
    <row r="42" spans="1:2" ht="15" customHeight="1" x14ac:dyDescent="0.55000000000000004">
      <c r="A42" s="111" t="s">
        <v>19</v>
      </c>
      <c r="B42" s="112"/>
    </row>
    <row r="43" spans="1:2" x14ac:dyDescent="0.55000000000000004">
      <c r="A43" s="102" t="s">
        <v>104</v>
      </c>
      <c r="B43" s="112"/>
    </row>
    <row r="44" spans="1:2" x14ac:dyDescent="0.55000000000000004">
      <c r="A44" s="102" t="s">
        <v>111</v>
      </c>
      <c r="B44" s="112">
        <v>10000</v>
      </c>
    </row>
    <row r="45" spans="1:2" x14ac:dyDescent="0.55000000000000004">
      <c r="A45" s="63" t="s">
        <v>119</v>
      </c>
      <c r="B45" s="112" t="s">
        <v>2</v>
      </c>
    </row>
    <row r="46" spans="1:2" x14ac:dyDescent="0.55000000000000004">
      <c r="A46" s="63" t="s">
        <v>139</v>
      </c>
      <c r="B46" s="112"/>
    </row>
    <row r="47" spans="1:2" x14ac:dyDescent="0.55000000000000004">
      <c r="A47" s="63" t="s">
        <v>168</v>
      </c>
      <c r="B47" s="112"/>
    </row>
    <row r="48" spans="1:2" ht="15.6" thickBot="1" x14ac:dyDescent="0.6">
      <c r="A48" s="106" t="s">
        <v>184</v>
      </c>
      <c r="B48" s="112"/>
    </row>
    <row r="49" spans="1:2" ht="15.9" thickTop="1" thickBot="1" x14ac:dyDescent="0.6">
      <c r="A49" s="106" t="s">
        <v>233</v>
      </c>
      <c r="B49" s="112">
        <v>0</v>
      </c>
    </row>
    <row r="50" spans="1:2" ht="15.9" thickTop="1" thickBot="1" x14ac:dyDescent="0.6">
      <c r="A50" s="57" t="s">
        <v>11</v>
      </c>
      <c r="B50" s="58">
        <f>SUM(B43:B47)</f>
        <v>10000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scale="9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view="pageBreakPreview" topLeftCell="A25" zoomScale="60" zoomScaleNormal="100" workbookViewId="0">
      <selection activeCell="B54" sqref="B54"/>
    </sheetView>
  </sheetViews>
  <sheetFormatPr defaultRowHeight="14.4" x14ac:dyDescent="0.55000000000000004"/>
  <cols>
    <col min="1" max="1" width="37.83203125" style="132" customWidth="1"/>
    <col min="2" max="2" width="78.5546875" style="132" customWidth="1"/>
    <col min="3" max="16384" width="8.88671875" style="132"/>
  </cols>
  <sheetData>
    <row r="1" spans="1:2" ht="15.3" x14ac:dyDescent="0.55000000000000004">
      <c r="A1" s="1162" t="s">
        <v>0</v>
      </c>
      <c r="B1" s="1162"/>
    </row>
    <row r="2" spans="1:2" ht="15.3" x14ac:dyDescent="0.55000000000000004">
      <c r="A2" s="1163" t="s">
        <v>1</v>
      </c>
      <c r="B2" s="1163"/>
    </row>
    <row r="3" spans="1:2" ht="15.3" x14ac:dyDescent="0.55000000000000004">
      <c r="A3" s="1164"/>
      <c r="B3" s="1164"/>
    </row>
    <row r="4" spans="1:2" ht="15.3" x14ac:dyDescent="0.55000000000000004">
      <c r="A4" s="1160" t="s">
        <v>565</v>
      </c>
      <c r="B4" s="1160"/>
    </row>
    <row r="5" spans="1:2" ht="15" x14ac:dyDescent="0.55000000000000004">
      <c r="A5" s="1165"/>
      <c r="B5" s="1165"/>
    </row>
    <row r="6" spans="1:2" ht="15.3" x14ac:dyDescent="0.55000000000000004">
      <c r="A6" s="1160" t="s">
        <v>564</v>
      </c>
      <c r="B6" s="1161"/>
    </row>
    <row r="7" spans="1:2" ht="15.3" x14ac:dyDescent="0.55000000000000004">
      <c r="A7" s="1161"/>
      <c r="B7" s="1161"/>
    </row>
    <row r="8" spans="1:2" ht="15.3" x14ac:dyDescent="0.55000000000000004">
      <c r="A8" s="1160" t="s">
        <v>87</v>
      </c>
      <c r="B8" s="1160"/>
    </row>
    <row r="9" spans="1:2" ht="15.3" x14ac:dyDescent="0.55000000000000004">
      <c r="A9" s="1160" t="s">
        <v>563</v>
      </c>
      <c r="B9" s="1161"/>
    </row>
    <row r="10" spans="1:2" ht="15.3" x14ac:dyDescent="0.55000000000000004">
      <c r="A10" s="1160" t="s">
        <v>88</v>
      </c>
      <c r="B10" s="1160"/>
    </row>
    <row r="11" spans="1:2" ht="15.3" x14ac:dyDescent="0.55000000000000004">
      <c r="A11" s="1166"/>
      <c r="B11" s="1166"/>
    </row>
    <row r="12" spans="1:2" ht="15.75" customHeight="1" x14ac:dyDescent="0.55000000000000004">
      <c r="A12" s="1174" t="s">
        <v>562</v>
      </c>
      <c r="B12" s="1175"/>
    </row>
    <row r="13" spans="1:2" ht="34.5" customHeight="1" x14ac:dyDescent="0.55000000000000004">
      <c r="A13" s="1176"/>
      <c r="B13" s="1177"/>
    </row>
    <row r="14" spans="1:2" ht="15.3" x14ac:dyDescent="0.55000000000000004">
      <c r="A14" s="1166"/>
      <c r="B14" s="1166"/>
    </row>
    <row r="15" spans="1:2" ht="15.3" x14ac:dyDescent="0.55000000000000004">
      <c r="A15" s="1160" t="s">
        <v>193</v>
      </c>
      <c r="B15" s="1161"/>
    </row>
    <row r="16" spans="1:2" ht="15.3" x14ac:dyDescent="0.55000000000000004">
      <c r="A16" s="1161"/>
      <c r="B16" s="1161"/>
    </row>
    <row r="17" spans="1:2" ht="15.75" customHeight="1" x14ac:dyDescent="0.55000000000000004">
      <c r="A17" s="1167" t="s">
        <v>561</v>
      </c>
      <c r="B17" s="1168"/>
    </row>
    <row r="18" spans="1:2" x14ac:dyDescent="0.55000000000000004">
      <c r="A18" s="1169"/>
      <c r="B18" s="1170"/>
    </row>
    <row r="19" spans="1:2" ht="277.2" customHeight="1" x14ac:dyDescent="0.55000000000000004">
      <c r="A19" s="1169"/>
      <c r="B19" s="1170"/>
    </row>
    <row r="20" spans="1:2" ht="15" x14ac:dyDescent="0.55000000000000004">
      <c r="A20" s="1171"/>
      <c r="B20" s="1172"/>
    </row>
    <row r="21" spans="1:2" ht="15.3" x14ac:dyDescent="0.55000000000000004">
      <c r="A21" s="1173"/>
      <c r="B21" s="1173"/>
    </row>
    <row r="22" spans="1:2" ht="15.3" x14ac:dyDescent="0.55000000000000004">
      <c r="A22" s="573" t="s">
        <v>89</v>
      </c>
      <c r="B22" s="578">
        <v>26400</v>
      </c>
    </row>
    <row r="23" spans="1:2" ht="15.3" x14ac:dyDescent="0.55000000000000004">
      <c r="A23" s="574" t="s">
        <v>90</v>
      </c>
      <c r="B23" s="570">
        <v>0</v>
      </c>
    </row>
    <row r="24" spans="1:2" ht="15.3" x14ac:dyDescent="0.55000000000000004">
      <c r="A24" s="574" t="s">
        <v>91</v>
      </c>
      <c r="B24" s="570">
        <v>0</v>
      </c>
    </row>
    <row r="25" spans="1:2" ht="15.3" x14ac:dyDescent="0.55000000000000004">
      <c r="A25" s="574" t="s">
        <v>5</v>
      </c>
      <c r="B25" s="570">
        <v>0</v>
      </c>
    </row>
    <row r="26" spans="1:2" ht="15.3" x14ac:dyDescent="0.55000000000000004">
      <c r="A26" s="574" t="s">
        <v>26</v>
      </c>
      <c r="B26" s="570">
        <v>0</v>
      </c>
    </row>
    <row r="27" spans="1:2" ht="15.3" x14ac:dyDescent="0.55000000000000004">
      <c r="A27" s="574" t="s">
        <v>92</v>
      </c>
      <c r="B27" s="570">
        <v>0</v>
      </c>
    </row>
    <row r="28" spans="1:2" ht="15.3" x14ac:dyDescent="0.55000000000000004">
      <c r="A28" s="574" t="s">
        <v>93</v>
      </c>
      <c r="B28" s="568">
        <v>0</v>
      </c>
    </row>
    <row r="29" spans="1:2" ht="15.3" x14ac:dyDescent="0.55000000000000004">
      <c r="A29" s="574" t="s">
        <v>7</v>
      </c>
      <c r="B29" s="570">
        <f>SUM(B23:B28)</f>
        <v>0</v>
      </c>
    </row>
    <row r="30" spans="1:2" ht="15.3" x14ac:dyDescent="0.55000000000000004">
      <c r="A30" s="574"/>
      <c r="B30" s="570"/>
    </row>
    <row r="31" spans="1:2" ht="15.3" x14ac:dyDescent="0.55000000000000004">
      <c r="A31" s="573" t="s">
        <v>94</v>
      </c>
      <c r="B31" s="570"/>
    </row>
    <row r="32" spans="1:2" ht="15.3" x14ac:dyDescent="0.55000000000000004">
      <c r="A32" s="577" t="s">
        <v>95</v>
      </c>
      <c r="B32" s="570">
        <v>0</v>
      </c>
    </row>
    <row r="33" spans="1:2" ht="15.3" x14ac:dyDescent="0.55000000000000004">
      <c r="A33" s="577" t="s">
        <v>96</v>
      </c>
      <c r="B33" s="570">
        <v>0</v>
      </c>
    </row>
    <row r="34" spans="1:2" ht="15.3" x14ac:dyDescent="0.55000000000000004">
      <c r="A34" s="570" t="s">
        <v>97</v>
      </c>
      <c r="B34" s="570">
        <v>0</v>
      </c>
    </row>
    <row r="35" spans="1:2" ht="15.3" x14ac:dyDescent="0.55000000000000004">
      <c r="A35" s="570" t="s">
        <v>98</v>
      </c>
      <c r="B35" s="570">
        <v>0</v>
      </c>
    </row>
    <row r="36" spans="1:2" ht="15.3" x14ac:dyDescent="0.55000000000000004">
      <c r="A36" s="570" t="s">
        <v>99</v>
      </c>
      <c r="B36" s="570">
        <v>26400</v>
      </c>
    </row>
    <row r="37" spans="1:2" ht="15.3" x14ac:dyDescent="0.55000000000000004">
      <c r="A37" s="570" t="s">
        <v>100</v>
      </c>
      <c r="B37" s="568">
        <v>0</v>
      </c>
    </row>
    <row r="38" spans="1:2" ht="17.7" x14ac:dyDescent="0.95">
      <c r="A38" s="570" t="s">
        <v>101</v>
      </c>
      <c r="B38" s="571">
        <v>0</v>
      </c>
    </row>
    <row r="39" spans="1:2" ht="15.3" x14ac:dyDescent="0.55000000000000004">
      <c r="A39" s="567" t="s">
        <v>7</v>
      </c>
      <c r="B39" s="568">
        <f>SUM(B32:B38)</f>
        <v>26400</v>
      </c>
    </row>
    <row r="40" spans="1:2" ht="15.3" x14ac:dyDescent="0.55000000000000004">
      <c r="A40" s="576"/>
      <c r="B40" s="575"/>
    </row>
    <row r="41" spans="1:2" ht="15.3" x14ac:dyDescent="0.55000000000000004">
      <c r="A41" s="573" t="s">
        <v>102</v>
      </c>
      <c r="B41" s="570" t="s">
        <v>2</v>
      </c>
    </row>
    <row r="42" spans="1:2" ht="15.3" x14ac:dyDescent="0.55000000000000004">
      <c r="A42" s="574" t="s">
        <v>12</v>
      </c>
      <c r="B42" s="570">
        <v>0</v>
      </c>
    </row>
    <row r="43" spans="1:2" ht="15.3" x14ac:dyDescent="0.55000000000000004">
      <c r="A43" s="574" t="s">
        <v>13</v>
      </c>
      <c r="B43" s="570">
        <v>0</v>
      </c>
    </row>
    <row r="44" spans="1:2" ht="15.3" x14ac:dyDescent="0.55000000000000004">
      <c r="A44" s="574" t="s">
        <v>14</v>
      </c>
      <c r="B44" s="570">
        <v>0</v>
      </c>
    </row>
    <row r="45" spans="1:2" ht="15.3" x14ac:dyDescent="0.55000000000000004">
      <c r="A45" s="574" t="s">
        <v>15</v>
      </c>
      <c r="B45" s="568">
        <v>0</v>
      </c>
    </row>
    <row r="46" spans="1:2" ht="15.3" x14ac:dyDescent="0.55000000000000004">
      <c r="A46" s="573" t="s">
        <v>7</v>
      </c>
      <c r="B46" s="568">
        <f>SUM(B42:B45)</f>
        <v>0</v>
      </c>
    </row>
    <row r="47" spans="1:2" ht="15.3" x14ac:dyDescent="0.55000000000000004">
      <c r="A47" s="1166"/>
      <c r="B47" s="1166"/>
    </row>
    <row r="48" spans="1:2" ht="15.3" x14ac:dyDescent="0.55000000000000004">
      <c r="A48" s="567" t="s">
        <v>103</v>
      </c>
      <c r="B48" s="572"/>
    </row>
    <row r="49" spans="1:2" ht="17.7" x14ac:dyDescent="0.95">
      <c r="A49" s="569" t="s">
        <v>560</v>
      </c>
      <c r="B49" s="571">
        <v>26400</v>
      </c>
    </row>
    <row r="50" spans="1:2" ht="15.3" x14ac:dyDescent="0.55000000000000004">
      <c r="A50" s="569" t="s">
        <v>559</v>
      </c>
      <c r="B50" s="570"/>
    </row>
    <row r="51" spans="1:2" ht="15.3" x14ac:dyDescent="0.55000000000000004">
      <c r="A51" s="569" t="s">
        <v>558</v>
      </c>
      <c r="B51" s="570"/>
    </row>
    <row r="52" spans="1:2" ht="15.3" x14ac:dyDescent="0.55000000000000004">
      <c r="A52" s="569" t="s">
        <v>557</v>
      </c>
      <c r="B52" s="570">
        <v>0</v>
      </c>
    </row>
    <row r="53" spans="1:2" ht="15.3" x14ac:dyDescent="0.55000000000000004">
      <c r="A53" s="569" t="s">
        <v>556</v>
      </c>
      <c r="B53" s="568"/>
    </row>
    <row r="54" spans="1:2" ht="15.3" x14ac:dyDescent="0.55000000000000004">
      <c r="A54" s="567" t="s">
        <v>7</v>
      </c>
      <c r="B54" s="566">
        <f>SUM(B49:B52)</f>
        <v>26400</v>
      </c>
    </row>
  </sheetData>
  <mergeCells count="19">
    <mergeCell ref="A10:B10"/>
    <mergeCell ref="A11:B11"/>
    <mergeCell ref="A47:B47"/>
    <mergeCell ref="A14:B14"/>
    <mergeCell ref="A15:B15"/>
    <mergeCell ref="A16:B16"/>
    <mergeCell ref="A17:B19"/>
    <mergeCell ref="A20:B20"/>
    <mergeCell ref="A21:B21"/>
    <mergeCell ref="A12:B13"/>
    <mergeCell ref="A6:B6"/>
    <mergeCell ref="A7:B7"/>
    <mergeCell ref="A8:B8"/>
    <mergeCell ref="A9:B9"/>
    <mergeCell ref="A1:B1"/>
    <mergeCell ref="A2:B2"/>
    <mergeCell ref="A3:B3"/>
    <mergeCell ref="A4:B4"/>
    <mergeCell ref="A5:B5"/>
  </mergeCells>
  <pageMargins left="0.7" right="0.7" top="0.75" bottom="0.75" header="0.3" footer="0.3"/>
  <pageSetup scale="61" orientation="portrait" horizontalDpi="4294967294" verticalDpi="4294967294"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view="pageBreakPreview" topLeftCell="A14" zoomScale="60" zoomScaleNormal="100" workbookViewId="0">
      <selection activeCell="B54" sqref="B54"/>
    </sheetView>
  </sheetViews>
  <sheetFormatPr defaultRowHeight="14.4" x14ac:dyDescent="0.55000000000000004"/>
  <cols>
    <col min="1" max="1" width="37.83203125" style="132" customWidth="1"/>
    <col min="2" max="2" width="78.5546875" style="132" customWidth="1"/>
    <col min="3" max="16384" width="8.88671875" style="132"/>
  </cols>
  <sheetData>
    <row r="1" spans="1:2" ht="15.3" x14ac:dyDescent="0.55000000000000004">
      <c r="A1" s="1162" t="s">
        <v>0</v>
      </c>
      <c r="B1" s="1162"/>
    </row>
    <row r="2" spans="1:2" ht="15.3" x14ac:dyDescent="0.55000000000000004">
      <c r="A2" s="1163" t="s">
        <v>1</v>
      </c>
      <c r="B2" s="1163"/>
    </row>
    <row r="3" spans="1:2" ht="15.3" x14ac:dyDescent="0.55000000000000004">
      <c r="A3" s="1164"/>
      <c r="B3" s="1164"/>
    </row>
    <row r="4" spans="1:2" ht="15.3" x14ac:dyDescent="0.55000000000000004">
      <c r="A4" s="1160" t="s">
        <v>575</v>
      </c>
      <c r="B4" s="1160"/>
    </row>
    <row r="5" spans="1:2" ht="15" x14ac:dyDescent="0.55000000000000004">
      <c r="A5" s="1165"/>
      <c r="B5" s="1165"/>
    </row>
    <row r="6" spans="1:2" ht="15.3" x14ac:dyDescent="0.55000000000000004">
      <c r="A6" s="1160" t="s">
        <v>185</v>
      </c>
      <c r="B6" s="1161"/>
    </row>
    <row r="7" spans="1:2" ht="15.3" x14ac:dyDescent="0.55000000000000004">
      <c r="A7" s="1161"/>
      <c r="B7" s="1161"/>
    </row>
    <row r="8" spans="1:2" ht="15.3" x14ac:dyDescent="0.55000000000000004">
      <c r="A8" s="1160" t="s">
        <v>87</v>
      </c>
      <c r="B8" s="1160"/>
    </row>
    <row r="9" spans="1:2" ht="15.3" x14ac:dyDescent="0.55000000000000004">
      <c r="A9" s="1160" t="s">
        <v>187</v>
      </c>
      <c r="B9" s="1161"/>
    </row>
    <row r="10" spans="1:2" ht="15.3" x14ac:dyDescent="0.55000000000000004">
      <c r="A10" s="1160" t="s">
        <v>88</v>
      </c>
      <c r="B10" s="1160"/>
    </row>
    <row r="11" spans="1:2" ht="15.3" x14ac:dyDescent="0.55000000000000004">
      <c r="A11" s="1166"/>
      <c r="B11" s="1166"/>
    </row>
    <row r="12" spans="1:2" ht="15.75" customHeight="1" x14ac:dyDescent="0.55000000000000004">
      <c r="A12" s="1174" t="s">
        <v>574</v>
      </c>
      <c r="B12" s="1175"/>
    </row>
    <row r="13" spans="1:2" ht="34.5" customHeight="1" x14ac:dyDescent="0.55000000000000004">
      <c r="A13" s="1176"/>
      <c r="B13" s="1177"/>
    </row>
    <row r="14" spans="1:2" ht="15.3" x14ac:dyDescent="0.55000000000000004">
      <c r="A14" s="1166"/>
      <c r="B14" s="1166"/>
    </row>
    <row r="15" spans="1:2" ht="15.3" x14ac:dyDescent="0.55000000000000004">
      <c r="A15" s="1160" t="s">
        <v>193</v>
      </c>
      <c r="B15" s="1161"/>
    </row>
    <row r="16" spans="1:2" ht="15.3" x14ac:dyDescent="0.55000000000000004">
      <c r="A16" s="1161"/>
      <c r="B16" s="1161"/>
    </row>
    <row r="17" spans="1:3" ht="15.75" customHeight="1" x14ac:dyDescent="0.55000000000000004">
      <c r="A17" s="1178" t="s">
        <v>573</v>
      </c>
      <c r="B17" s="1179"/>
    </row>
    <row r="18" spans="1:3" x14ac:dyDescent="0.55000000000000004">
      <c r="A18" s="1180"/>
      <c r="B18" s="1181"/>
    </row>
    <row r="19" spans="1:3" ht="40.5" customHeight="1" x14ac:dyDescent="0.55000000000000004">
      <c r="A19" s="1180"/>
      <c r="B19" s="1181"/>
    </row>
    <row r="20" spans="1:3" ht="15" x14ac:dyDescent="0.55000000000000004">
      <c r="A20" s="1171"/>
      <c r="B20" s="1172"/>
    </row>
    <row r="21" spans="1:3" ht="15.3" x14ac:dyDescent="0.55000000000000004">
      <c r="A21" s="1173"/>
      <c r="B21" s="1173"/>
    </row>
    <row r="22" spans="1:3" ht="15.3" x14ac:dyDescent="0.55000000000000004">
      <c r="A22" s="573" t="s">
        <v>89</v>
      </c>
      <c r="B22" s="581">
        <v>8500</v>
      </c>
      <c r="C22" s="583"/>
    </row>
    <row r="23" spans="1:3" ht="15.3" x14ac:dyDescent="0.55000000000000004">
      <c r="A23" s="574" t="s">
        <v>90</v>
      </c>
      <c r="B23" s="570">
        <v>0</v>
      </c>
    </row>
    <row r="24" spans="1:3" ht="15.3" x14ac:dyDescent="0.55000000000000004">
      <c r="A24" s="574" t="s">
        <v>91</v>
      </c>
      <c r="B24" s="570">
        <v>0</v>
      </c>
    </row>
    <row r="25" spans="1:3" ht="15.3" x14ac:dyDescent="0.55000000000000004">
      <c r="A25" s="574" t="s">
        <v>5</v>
      </c>
      <c r="B25" s="570">
        <v>0</v>
      </c>
    </row>
    <row r="26" spans="1:3" ht="15.3" x14ac:dyDescent="0.55000000000000004">
      <c r="A26" s="574" t="s">
        <v>26</v>
      </c>
      <c r="B26" s="570">
        <v>0</v>
      </c>
    </row>
    <row r="27" spans="1:3" ht="15.3" x14ac:dyDescent="0.55000000000000004">
      <c r="A27" s="574" t="s">
        <v>92</v>
      </c>
      <c r="B27" s="570">
        <v>0</v>
      </c>
    </row>
    <row r="28" spans="1:3" ht="15.3" x14ac:dyDescent="0.55000000000000004">
      <c r="A28" s="574" t="s">
        <v>93</v>
      </c>
      <c r="B28" s="568">
        <v>0</v>
      </c>
    </row>
    <row r="29" spans="1:3" ht="15.3" x14ac:dyDescent="0.55000000000000004">
      <c r="A29" s="574" t="s">
        <v>7</v>
      </c>
      <c r="B29" s="570">
        <f>SUM(B23:B28)</f>
        <v>0</v>
      </c>
    </row>
    <row r="30" spans="1:3" ht="15.3" x14ac:dyDescent="0.55000000000000004">
      <c r="A30" s="574"/>
      <c r="B30" s="570"/>
    </row>
    <row r="31" spans="1:3" ht="15.3" x14ac:dyDescent="0.55000000000000004">
      <c r="A31" s="573" t="s">
        <v>94</v>
      </c>
      <c r="B31" s="570"/>
    </row>
    <row r="32" spans="1:3" ht="15.3" x14ac:dyDescent="0.55000000000000004">
      <c r="A32" s="577" t="s">
        <v>95</v>
      </c>
      <c r="B32" s="570">
        <v>0</v>
      </c>
    </row>
    <row r="33" spans="1:2" ht="15.3" x14ac:dyDescent="0.55000000000000004">
      <c r="A33" s="577" t="s">
        <v>96</v>
      </c>
      <c r="B33" s="570">
        <v>0</v>
      </c>
    </row>
    <row r="34" spans="1:2" ht="15.3" x14ac:dyDescent="0.55000000000000004">
      <c r="A34" s="570" t="s">
        <v>97</v>
      </c>
      <c r="B34" s="570">
        <v>0</v>
      </c>
    </row>
    <row r="35" spans="1:2" ht="15.3" x14ac:dyDescent="0.55000000000000004">
      <c r="A35" s="570" t="s">
        <v>98</v>
      </c>
      <c r="B35" s="570">
        <v>0</v>
      </c>
    </row>
    <row r="36" spans="1:2" ht="15.3" x14ac:dyDescent="0.55000000000000004">
      <c r="A36" s="570" t="s">
        <v>99</v>
      </c>
      <c r="B36" s="570">
        <v>8500</v>
      </c>
    </row>
    <row r="37" spans="1:2" ht="15.3" x14ac:dyDescent="0.55000000000000004">
      <c r="A37" s="570" t="s">
        <v>100</v>
      </c>
      <c r="B37" s="568">
        <v>0</v>
      </c>
    </row>
    <row r="38" spans="1:2" ht="17.7" x14ac:dyDescent="0.95">
      <c r="A38" s="570" t="s">
        <v>101</v>
      </c>
      <c r="B38" s="571">
        <v>0</v>
      </c>
    </row>
    <row r="39" spans="1:2" ht="15.3" x14ac:dyDescent="0.55000000000000004">
      <c r="A39" s="567" t="s">
        <v>7</v>
      </c>
      <c r="B39" s="568">
        <f>SUM(B32:B38)</f>
        <v>8500</v>
      </c>
    </row>
    <row r="40" spans="1:2" ht="15.3" x14ac:dyDescent="0.55000000000000004">
      <c r="A40" s="576"/>
      <c r="B40" s="575"/>
    </row>
    <row r="41" spans="1:2" ht="15.3" x14ac:dyDescent="0.55000000000000004">
      <c r="A41" s="573" t="s">
        <v>102</v>
      </c>
      <c r="B41" s="570" t="s">
        <v>2</v>
      </c>
    </row>
    <row r="42" spans="1:2" ht="15.3" x14ac:dyDescent="0.55000000000000004">
      <c r="A42" s="574" t="s">
        <v>12</v>
      </c>
      <c r="B42" s="570">
        <v>0</v>
      </c>
    </row>
    <row r="43" spans="1:2" ht="15.3" x14ac:dyDescent="0.55000000000000004">
      <c r="A43" s="574" t="s">
        <v>13</v>
      </c>
      <c r="B43" s="570">
        <v>0</v>
      </c>
    </row>
    <row r="44" spans="1:2" ht="15.3" x14ac:dyDescent="0.55000000000000004">
      <c r="A44" s="574" t="s">
        <v>14</v>
      </c>
      <c r="B44" s="570">
        <v>0</v>
      </c>
    </row>
    <row r="45" spans="1:2" ht="15.3" x14ac:dyDescent="0.55000000000000004">
      <c r="A45" s="574" t="s">
        <v>15</v>
      </c>
      <c r="B45" s="568">
        <v>0</v>
      </c>
    </row>
    <row r="46" spans="1:2" ht="15.3" x14ac:dyDescent="0.55000000000000004">
      <c r="A46" s="573" t="s">
        <v>7</v>
      </c>
      <c r="B46" s="568">
        <f>SUM(B42:B45)</f>
        <v>0</v>
      </c>
    </row>
    <row r="47" spans="1:2" ht="15.3" x14ac:dyDescent="0.55000000000000004">
      <c r="A47" s="1166"/>
      <c r="B47" s="1166"/>
    </row>
    <row r="48" spans="1:2" ht="15.3" x14ac:dyDescent="0.55000000000000004">
      <c r="A48" s="567" t="s">
        <v>103</v>
      </c>
      <c r="B48" s="572"/>
    </row>
    <row r="49" spans="1:2" ht="15.3" x14ac:dyDescent="0.55000000000000004">
      <c r="A49" s="569" t="s">
        <v>560</v>
      </c>
      <c r="B49" s="570"/>
    </row>
    <row r="50" spans="1:2" ht="15.3" x14ac:dyDescent="0.55000000000000004">
      <c r="A50" s="569" t="s">
        <v>559</v>
      </c>
      <c r="B50" s="570"/>
    </row>
    <row r="51" spans="1:2" ht="15.3" x14ac:dyDescent="0.55000000000000004">
      <c r="A51" s="569" t="s">
        <v>558</v>
      </c>
      <c r="B51" s="582">
        <v>8500</v>
      </c>
    </row>
    <row r="52" spans="1:2" ht="15.3" x14ac:dyDescent="0.55000000000000004">
      <c r="A52" s="569" t="s">
        <v>557</v>
      </c>
      <c r="B52" s="568"/>
    </row>
    <row r="53" spans="1:2" ht="15.3" x14ac:dyDescent="0.55000000000000004">
      <c r="A53" s="569" t="s">
        <v>556</v>
      </c>
      <c r="B53" s="582"/>
    </row>
    <row r="54" spans="1:2" ht="15.3" x14ac:dyDescent="0.55000000000000004">
      <c r="A54" s="567" t="s">
        <v>7</v>
      </c>
      <c r="B54" s="566">
        <f>SUM(B49:B53)</f>
        <v>8500</v>
      </c>
    </row>
  </sheetData>
  <mergeCells count="19">
    <mergeCell ref="A10:B10"/>
    <mergeCell ref="A11:B11"/>
    <mergeCell ref="A47:B47"/>
    <mergeCell ref="A14:B14"/>
    <mergeCell ref="A15:B15"/>
    <mergeCell ref="A16:B16"/>
    <mergeCell ref="A17:B19"/>
    <mergeCell ref="A20:B20"/>
    <mergeCell ref="A21:B21"/>
    <mergeCell ref="A12:B13"/>
    <mergeCell ref="A6:B6"/>
    <mergeCell ref="A7:B7"/>
    <mergeCell ref="A8:B8"/>
    <mergeCell ref="A9:B9"/>
    <mergeCell ref="A1:B1"/>
    <mergeCell ref="A2:B2"/>
    <mergeCell ref="A3:B3"/>
    <mergeCell ref="A4:B4"/>
    <mergeCell ref="A5:B5"/>
  </mergeCells>
  <pageMargins left="0.7" right="0.7" top="0.75" bottom="0.75" header="0.3" footer="0.3"/>
  <pageSetup scale="77" orientation="portrait" horizontalDpi="4294967294" verticalDpi="4294967294"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4"/>
  <sheetViews>
    <sheetView topLeftCell="A20" zoomScaleNormal="100" workbookViewId="0">
      <selection activeCell="B54" sqref="B54"/>
    </sheetView>
  </sheetViews>
  <sheetFormatPr defaultRowHeight="14.4" x14ac:dyDescent="0.55000000000000004"/>
  <cols>
    <col min="1" max="1" width="37.83203125" style="132" customWidth="1"/>
    <col min="2" max="2" width="32.1640625" style="132" customWidth="1"/>
    <col min="3" max="16384" width="8.88671875" style="132"/>
  </cols>
  <sheetData>
    <row r="1" spans="1:2" ht="15.3" x14ac:dyDescent="0.55000000000000004">
      <c r="A1" s="1162" t="s">
        <v>0</v>
      </c>
      <c r="B1" s="1162"/>
    </row>
    <row r="2" spans="1:2" ht="15.3" x14ac:dyDescent="0.55000000000000004">
      <c r="A2" s="1163" t="s">
        <v>1</v>
      </c>
      <c r="B2" s="1163"/>
    </row>
    <row r="3" spans="1:2" ht="15.3" x14ac:dyDescent="0.55000000000000004">
      <c r="A3" s="1164"/>
      <c r="B3" s="1164"/>
    </row>
    <row r="4" spans="1:2" ht="15.3" x14ac:dyDescent="0.55000000000000004">
      <c r="A4" s="1160" t="s">
        <v>579</v>
      </c>
      <c r="B4" s="1160"/>
    </row>
    <row r="5" spans="1:2" ht="15" x14ac:dyDescent="0.55000000000000004">
      <c r="A5" s="1165"/>
      <c r="B5" s="1165"/>
    </row>
    <row r="6" spans="1:2" ht="15.3" x14ac:dyDescent="0.55000000000000004">
      <c r="A6" s="1160" t="s">
        <v>185</v>
      </c>
      <c r="B6" s="1161"/>
    </row>
    <row r="7" spans="1:2" ht="15.3" x14ac:dyDescent="0.55000000000000004">
      <c r="A7" s="1161"/>
      <c r="B7" s="1161"/>
    </row>
    <row r="8" spans="1:2" ht="15.3" x14ac:dyDescent="0.55000000000000004">
      <c r="A8" s="1160" t="s">
        <v>87</v>
      </c>
      <c r="B8" s="1160"/>
    </row>
    <row r="9" spans="1:2" ht="15.3" x14ac:dyDescent="0.55000000000000004">
      <c r="A9" s="1160" t="s">
        <v>187</v>
      </c>
      <c r="B9" s="1161"/>
    </row>
    <row r="10" spans="1:2" ht="15.3" x14ac:dyDescent="0.55000000000000004">
      <c r="A10" s="1160" t="s">
        <v>88</v>
      </c>
      <c r="B10" s="1160"/>
    </row>
    <row r="11" spans="1:2" ht="15.3" x14ac:dyDescent="0.55000000000000004">
      <c r="A11" s="1166"/>
      <c r="B11" s="1166"/>
    </row>
    <row r="12" spans="1:2" ht="15.75" customHeight="1" x14ac:dyDescent="0.55000000000000004">
      <c r="A12" s="1174" t="s">
        <v>578</v>
      </c>
      <c r="B12" s="1175"/>
    </row>
    <row r="13" spans="1:2" ht="34.5" customHeight="1" x14ac:dyDescent="0.55000000000000004">
      <c r="A13" s="1176"/>
      <c r="B13" s="1177"/>
    </row>
    <row r="14" spans="1:2" ht="15.3" x14ac:dyDescent="0.55000000000000004">
      <c r="A14" s="1166"/>
      <c r="B14" s="1166"/>
    </row>
    <row r="15" spans="1:2" ht="15.3" x14ac:dyDescent="0.55000000000000004">
      <c r="A15" s="1160" t="s">
        <v>193</v>
      </c>
      <c r="B15" s="1161"/>
    </row>
    <row r="16" spans="1:2" ht="15.3" x14ac:dyDescent="0.55000000000000004">
      <c r="A16" s="1161"/>
      <c r="B16" s="1161"/>
    </row>
    <row r="17" spans="1:3" ht="15.75" customHeight="1" x14ac:dyDescent="0.55000000000000004">
      <c r="A17" s="1167" t="s">
        <v>577</v>
      </c>
      <c r="B17" s="1168"/>
    </row>
    <row r="18" spans="1:3" x14ac:dyDescent="0.55000000000000004">
      <c r="A18" s="1169"/>
      <c r="B18" s="1170"/>
    </row>
    <row r="19" spans="1:3" ht="278.39999999999998" customHeight="1" x14ac:dyDescent="0.55000000000000004">
      <c r="A19" s="1169"/>
      <c r="B19" s="1170"/>
    </row>
    <row r="20" spans="1:3" ht="15" x14ac:dyDescent="0.55000000000000004">
      <c r="A20" s="1171"/>
      <c r="B20" s="1172"/>
    </row>
    <row r="21" spans="1:3" ht="15.3" x14ac:dyDescent="0.55000000000000004">
      <c r="A21" s="1173"/>
      <c r="B21" s="1173"/>
    </row>
    <row r="22" spans="1:3" ht="15.3" x14ac:dyDescent="0.55000000000000004">
      <c r="A22" s="573" t="s">
        <v>89</v>
      </c>
      <c r="B22" s="581">
        <v>265000</v>
      </c>
      <c r="C22" s="583"/>
    </row>
    <row r="23" spans="1:3" ht="15.3" x14ac:dyDescent="0.55000000000000004">
      <c r="A23" s="574" t="s">
        <v>90</v>
      </c>
      <c r="B23" s="570">
        <v>0</v>
      </c>
    </row>
    <row r="24" spans="1:3" ht="15.3" x14ac:dyDescent="0.55000000000000004">
      <c r="A24" s="574" t="s">
        <v>91</v>
      </c>
      <c r="B24" s="570">
        <v>0</v>
      </c>
    </row>
    <row r="25" spans="1:3" ht="15.3" x14ac:dyDescent="0.55000000000000004">
      <c r="A25" s="574" t="s">
        <v>5</v>
      </c>
      <c r="B25" s="570">
        <v>0</v>
      </c>
    </row>
    <row r="26" spans="1:3" ht="15.3" x14ac:dyDescent="0.55000000000000004">
      <c r="A26" s="574" t="s">
        <v>26</v>
      </c>
      <c r="B26" s="570">
        <v>0</v>
      </c>
    </row>
    <row r="27" spans="1:3" ht="15.3" x14ac:dyDescent="0.55000000000000004">
      <c r="A27" s="574" t="s">
        <v>92</v>
      </c>
      <c r="B27" s="570">
        <v>0</v>
      </c>
    </row>
    <row r="28" spans="1:3" ht="15.3" x14ac:dyDescent="0.55000000000000004">
      <c r="A28" s="574" t="s">
        <v>93</v>
      </c>
      <c r="B28" s="568">
        <v>0</v>
      </c>
    </row>
    <row r="29" spans="1:3" ht="15.3" x14ac:dyDescent="0.55000000000000004">
      <c r="A29" s="574" t="s">
        <v>7</v>
      </c>
      <c r="B29" s="570">
        <f>SUM(B23:B28)</f>
        <v>0</v>
      </c>
    </row>
    <row r="30" spans="1:3" ht="15.3" x14ac:dyDescent="0.55000000000000004">
      <c r="A30" s="574"/>
      <c r="B30" s="570"/>
    </row>
    <row r="31" spans="1:3" ht="15.3" x14ac:dyDescent="0.55000000000000004">
      <c r="A31" s="573" t="s">
        <v>94</v>
      </c>
      <c r="B31" s="570"/>
    </row>
    <row r="32" spans="1:3" ht="15.3" x14ac:dyDescent="0.55000000000000004">
      <c r="A32" s="577" t="s">
        <v>95</v>
      </c>
      <c r="B32" s="570">
        <v>0</v>
      </c>
    </row>
    <row r="33" spans="1:2" ht="15.3" x14ac:dyDescent="0.55000000000000004">
      <c r="A33" s="577" t="s">
        <v>96</v>
      </c>
      <c r="B33" s="570">
        <v>0</v>
      </c>
    </row>
    <row r="34" spans="1:2" ht="15.3" x14ac:dyDescent="0.55000000000000004">
      <c r="A34" s="570" t="s">
        <v>97</v>
      </c>
      <c r="B34" s="570">
        <v>0</v>
      </c>
    </row>
    <row r="35" spans="1:2" ht="15.3" x14ac:dyDescent="0.55000000000000004">
      <c r="A35" s="570" t="s">
        <v>98</v>
      </c>
      <c r="B35" s="570">
        <v>0</v>
      </c>
    </row>
    <row r="36" spans="1:2" ht="15.3" x14ac:dyDescent="0.55000000000000004">
      <c r="A36" s="570" t="s">
        <v>99</v>
      </c>
      <c r="B36" s="570">
        <v>265000</v>
      </c>
    </row>
    <row r="37" spans="1:2" ht="15.3" x14ac:dyDescent="0.55000000000000004">
      <c r="A37" s="570" t="s">
        <v>100</v>
      </c>
      <c r="B37" s="568">
        <v>0</v>
      </c>
    </row>
    <row r="38" spans="1:2" ht="17.7" x14ac:dyDescent="0.95">
      <c r="A38" s="570" t="s">
        <v>101</v>
      </c>
      <c r="B38" s="571">
        <v>0</v>
      </c>
    </row>
    <row r="39" spans="1:2" ht="15.3" x14ac:dyDescent="0.55000000000000004">
      <c r="A39" s="567" t="s">
        <v>7</v>
      </c>
      <c r="B39" s="568">
        <f>SUM(B32:B38)</f>
        <v>265000</v>
      </c>
    </row>
    <row r="40" spans="1:2" ht="15.3" x14ac:dyDescent="0.55000000000000004">
      <c r="A40" s="576"/>
      <c r="B40" s="575"/>
    </row>
    <row r="41" spans="1:2" ht="15.3" x14ac:dyDescent="0.55000000000000004">
      <c r="A41" s="573" t="s">
        <v>102</v>
      </c>
      <c r="B41" s="570" t="s">
        <v>2</v>
      </c>
    </row>
    <row r="42" spans="1:2" ht="15.3" x14ac:dyDescent="0.55000000000000004">
      <c r="A42" s="574" t="s">
        <v>12</v>
      </c>
      <c r="B42" s="570">
        <v>0</v>
      </c>
    </row>
    <row r="43" spans="1:2" ht="15.3" x14ac:dyDescent="0.55000000000000004">
      <c r="A43" s="574" t="s">
        <v>13</v>
      </c>
      <c r="B43" s="570">
        <v>0</v>
      </c>
    </row>
    <row r="44" spans="1:2" ht="15.3" x14ac:dyDescent="0.55000000000000004">
      <c r="A44" s="574" t="s">
        <v>14</v>
      </c>
      <c r="B44" s="570">
        <v>0</v>
      </c>
    </row>
    <row r="45" spans="1:2" ht="15.3" x14ac:dyDescent="0.55000000000000004">
      <c r="A45" s="574" t="s">
        <v>15</v>
      </c>
      <c r="B45" s="568"/>
    </row>
    <row r="46" spans="1:2" ht="15.3" x14ac:dyDescent="0.55000000000000004">
      <c r="A46" s="573" t="s">
        <v>7</v>
      </c>
      <c r="B46" s="568">
        <f>SUM(B42:B45)</f>
        <v>0</v>
      </c>
    </row>
    <row r="47" spans="1:2" ht="15.3" x14ac:dyDescent="0.55000000000000004">
      <c r="A47" s="1166"/>
      <c r="B47" s="1166"/>
    </row>
    <row r="48" spans="1:2" ht="15.3" x14ac:dyDescent="0.55000000000000004">
      <c r="A48" s="567" t="s">
        <v>103</v>
      </c>
      <c r="B48" s="572"/>
    </row>
    <row r="49" spans="1:3" ht="15.3" x14ac:dyDescent="0.55000000000000004">
      <c r="A49" s="569" t="s">
        <v>560</v>
      </c>
      <c r="B49" s="570"/>
    </row>
    <row r="50" spans="1:3" ht="15.3" x14ac:dyDescent="0.55000000000000004">
      <c r="A50" s="569" t="s">
        <v>559</v>
      </c>
      <c r="B50" s="570"/>
    </row>
    <row r="51" spans="1:3" ht="15.3" x14ac:dyDescent="0.55000000000000004">
      <c r="A51" s="569" t="s">
        <v>558</v>
      </c>
      <c r="B51" s="568"/>
    </row>
    <row r="52" spans="1:3" ht="15.3" x14ac:dyDescent="0.55000000000000004">
      <c r="A52" s="569" t="s">
        <v>557</v>
      </c>
      <c r="B52" s="568"/>
    </row>
    <row r="53" spans="1:3" ht="15.3" x14ac:dyDescent="0.55000000000000004">
      <c r="A53" s="569" t="s">
        <v>556</v>
      </c>
      <c r="B53" s="582">
        <v>265000</v>
      </c>
      <c r="C53" s="583"/>
    </row>
    <row r="54" spans="1:3" ht="15.3" x14ac:dyDescent="0.55000000000000004">
      <c r="A54" s="567" t="s">
        <v>7</v>
      </c>
      <c r="B54" s="566">
        <f>SUM(B49:B53)</f>
        <v>265000</v>
      </c>
    </row>
  </sheetData>
  <mergeCells count="19">
    <mergeCell ref="A10:B10"/>
    <mergeCell ref="A11:B11"/>
    <mergeCell ref="A12:B13"/>
    <mergeCell ref="A1:B1"/>
    <mergeCell ref="A2:B2"/>
    <mergeCell ref="A3:B3"/>
    <mergeCell ref="A4:B4"/>
    <mergeCell ref="A5:B5"/>
    <mergeCell ref="A6:B6"/>
    <mergeCell ref="A7:B7"/>
    <mergeCell ref="A8:B8"/>
    <mergeCell ref="A9:B9"/>
    <mergeCell ref="A47:B47"/>
    <mergeCell ref="A14:B14"/>
    <mergeCell ref="A15:B15"/>
    <mergeCell ref="A16:B16"/>
    <mergeCell ref="A17:B19"/>
    <mergeCell ref="A20:B20"/>
    <mergeCell ref="A21:B21"/>
  </mergeCells>
  <pageMargins left="0.7" right="0.7" top="0.75" bottom="0.75" header="0.3" footer="0.3"/>
  <pageSetup scale="61" orientation="portrait" horizontalDpi="4294967294" vertic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view="pageBreakPreview" topLeftCell="A5" zoomScale="60" zoomScaleNormal="100" workbookViewId="0">
      <selection activeCell="B54" sqref="B54"/>
    </sheetView>
  </sheetViews>
  <sheetFormatPr defaultRowHeight="14.4" x14ac:dyDescent="0.55000000000000004"/>
  <cols>
    <col min="1" max="1" width="37.83203125" style="132" customWidth="1"/>
    <col min="2" max="2" width="78.5546875" style="132" customWidth="1"/>
    <col min="3" max="16384" width="8.88671875" style="132"/>
  </cols>
  <sheetData>
    <row r="1" spans="1:2" ht="15.3" x14ac:dyDescent="0.55000000000000004">
      <c r="A1" s="1162" t="s">
        <v>0</v>
      </c>
      <c r="B1" s="1162"/>
    </row>
    <row r="2" spans="1:2" ht="15.3" x14ac:dyDescent="0.55000000000000004">
      <c r="A2" s="1163" t="s">
        <v>1</v>
      </c>
      <c r="B2" s="1163"/>
    </row>
    <row r="3" spans="1:2" ht="15.3" x14ac:dyDescent="0.55000000000000004">
      <c r="A3" s="1164"/>
      <c r="B3" s="1164"/>
    </row>
    <row r="4" spans="1:2" ht="15.3" x14ac:dyDescent="0.55000000000000004">
      <c r="A4" s="1160" t="s">
        <v>186</v>
      </c>
      <c r="B4" s="1160"/>
    </row>
    <row r="5" spans="1:2" ht="15" x14ac:dyDescent="0.55000000000000004">
      <c r="A5" s="1165"/>
      <c r="B5" s="1165"/>
    </row>
    <row r="6" spans="1:2" ht="15.3" x14ac:dyDescent="0.55000000000000004">
      <c r="A6" s="1160" t="s">
        <v>564</v>
      </c>
      <c r="B6" s="1161"/>
    </row>
    <row r="7" spans="1:2" ht="15.3" x14ac:dyDescent="0.55000000000000004">
      <c r="A7" s="1161"/>
      <c r="B7" s="1161"/>
    </row>
    <row r="8" spans="1:2" ht="15.3" x14ac:dyDescent="0.55000000000000004">
      <c r="A8" s="1160" t="s">
        <v>87</v>
      </c>
      <c r="B8" s="1160"/>
    </row>
    <row r="9" spans="1:2" ht="15.3" x14ac:dyDescent="0.55000000000000004">
      <c r="A9" s="1160" t="s">
        <v>567</v>
      </c>
      <c r="B9" s="1161"/>
    </row>
    <row r="10" spans="1:2" ht="15.3" x14ac:dyDescent="0.55000000000000004">
      <c r="A10" s="1160" t="s">
        <v>88</v>
      </c>
      <c r="B10" s="1160"/>
    </row>
    <row r="11" spans="1:2" ht="15.3" x14ac:dyDescent="0.55000000000000004">
      <c r="A11" s="1166"/>
      <c r="B11" s="1166"/>
    </row>
    <row r="12" spans="1:2" ht="15.75" customHeight="1" x14ac:dyDescent="0.55000000000000004">
      <c r="A12" s="1174" t="s">
        <v>188</v>
      </c>
      <c r="B12" s="1175"/>
    </row>
    <row r="13" spans="1:2" ht="34.5" customHeight="1" x14ac:dyDescent="0.55000000000000004">
      <c r="A13" s="1176"/>
      <c r="B13" s="1177"/>
    </row>
    <row r="14" spans="1:2" ht="15.3" x14ac:dyDescent="0.55000000000000004">
      <c r="A14" s="1166"/>
      <c r="B14" s="1166"/>
    </row>
    <row r="15" spans="1:2" ht="15.3" x14ac:dyDescent="0.55000000000000004">
      <c r="A15" s="1160" t="s">
        <v>189</v>
      </c>
      <c r="B15" s="1161"/>
    </row>
    <row r="16" spans="1:2" ht="15.3" x14ac:dyDescent="0.55000000000000004">
      <c r="A16" s="1161"/>
      <c r="B16" s="1161"/>
    </row>
    <row r="17" spans="1:2" ht="15.75" customHeight="1" x14ac:dyDescent="0.55000000000000004">
      <c r="A17" s="1178" t="s">
        <v>566</v>
      </c>
      <c r="B17" s="1179"/>
    </row>
    <row r="18" spans="1:2" x14ac:dyDescent="0.55000000000000004">
      <c r="A18" s="1180"/>
      <c r="B18" s="1181"/>
    </row>
    <row r="19" spans="1:2" ht="57" customHeight="1" x14ac:dyDescent="0.55000000000000004">
      <c r="A19" s="1180"/>
      <c r="B19" s="1181"/>
    </row>
    <row r="20" spans="1:2" ht="15" x14ac:dyDescent="0.55000000000000004">
      <c r="A20" s="1171"/>
      <c r="B20" s="1172"/>
    </row>
    <row r="21" spans="1:2" ht="15.3" x14ac:dyDescent="0.55000000000000004">
      <c r="A21" s="1173"/>
      <c r="B21" s="1173"/>
    </row>
    <row r="22" spans="1:2" ht="15.3" x14ac:dyDescent="0.55000000000000004">
      <c r="A22" s="573" t="s">
        <v>89</v>
      </c>
      <c r="B22" s="578">
        <v>14800</v>
      </c>
    </row>
    <row r="23" spans="1:2" ht="15.3" x14ac:dyDescent="0.55000000000000004">
      <c r="A23" s="574" t="s">
        <v>90</v>
      </c>
      <c r="B23" s="570">
        <v>0</v>
      </c>
    </row>
    <row r="24" spans="1:2" ht="15.3" x14ac:dyDescent="0.55000000000000004">
      <c r="A24" s="574" t="s">
        <v>91</v>
      </c>
      <c r="B24" s="570">
        <v>0</v>
      </c>
    </row>
    <row r="25" spans="1:2" ht="15.3" x14ac:dyDescent="0.55000000000000004">
      <c r="A25" s="574" t="s">
        <v>5</v>
      </c>
      <c r="B25" s="570">
        <v>0</v>
      </c>
    </row>
    <row r="26" spans="1:2" ht="15.3" x14ac:dyDescent="0.55000000000000004">
      <c r="A26" s="574" t="s">
        <v>26</v>
      </c>
      <c r="B26" s="570">
        <v>0</v>
      </c>
    </row>
    <row r="27" spans="1:2" ht="15.3" x14ac:dyDescent="0.55000000000000004">
      <c r="A27" s="574" t="s">
        <v>92</v>
      </c>
      <c r="B27" s="570">
        <v>0</v>
      </c>
    </row>
    <row r="28" spans="1:2" ht="15.3" x14ac:dyDescent="0.55000000000000004">
      <c r="A28" s="574" t="s">
        <v>93</v>
      </c>
      <c r="B28" s="568">
        <v>0</v>
      </c>
    </row>
    <row r="29" spans="1:2" ht="15.3" x14ac:dyDescent="0.55000000000000004">
      <c r="A29" s="574" t="s">
        <v>7</v>
      </c>
      <c r="B29" s="570">
        <f>SUM(B23:B28)</f>
        <v>0</v>
      </c>
    </row>
    <row r="30" spans="1:2" ht="15.3" x14ac:dyDescent="0.55000000000000004">
      <c r="A30" s="574"/>
      <c r="B30" s="570"/>
    </row>
    <row r="31" spans="1:2" ht="15.3" x14ac:dyDescent="0.55000000000000004">
      <c r="A31" s="573" t="s">
        <v>94</v>
      </c>
      <c r="B31" s="570"/>
    </row>
    <row r="32" spans="1:2" ht="15.3" x14ac:dyDescent="0.55000000000000004">
      <c r="A32" s="577" t="s">
        <v>95</v>
      </c>
      <c r="B32" s="570">
        <v>0</v>
      </c>
    </row>
    <row r="33" spans="1:2" ht="15.3" x14ac:dyDescent="0.55000000000000004">
      <c r="A33" s="577" t="s">
        <v>96</v>
      </c>
      <c r="B33" s="570">
        <v>0</v>
      </c>
    </row>
    <row r="34" spans="1:2" ht="15.3" x14ac:dyDescent="0.55000000000000004">
      <c r="A34" s="570" t="s">
        <v>97</v>
      </c>
      <c r="B34" s="570">
        <v>0</v>
      </c>
    </row>
    <row r="35" spans="1:2" ht="15.3" x14ac:dyDescent="0.55000000000000004">
      <c r="A35" s="570" t="s">
        <v>98</v>
      </c>
      <c r="B35" s="570">
        <v>0</v>
      </c>
    </row>
    <row r="36" spans="1:2" ht="15.3" x14ac:dyDescent="0.55000000000000004">
      <c r="A36" s="570" t="s">
        <v>99</v>
      </c>
      <c r="B36" s="570">
        <v>14800</v>
      </c>
    </row>
    <row r="37" spans="1:2" ht="15.3" x14ac:dyDescent="0.55000000000000004">
      <c r="A37" s="570" t="s">
        <v>100</v>
      </c>
      <c r="B37" s="568">
        <v>0</v>
      </c>
    </row>
    <row r="38" spans="1:2" ht="17.7" x14ac:dyDescent="0.95">
      <c r="A38" s="570" t="s">
        <v>101</v>
      </c>
      <c r="B38" s="571">
        <v>0</v>
      </c>
    </row>
    <row r="39" spans="1:2" ht="15.3" x14ac:dyDescent="0.55000000000000004">
      <c r="A39" s="567" t="s">
        <v>7</v>
      </c>
      <c r="B39" s="568">
        <f>SUM(B32:B38)</f>
        <v>14800</v>
      </c>
    </row>
    <row r="40" spans="1:2" ht="15.3" x14ac:dyDescent="0.55000000000000004">
      <c r="A40" s="576"/>
      <c r="B40" s="575"/>
    </row>
    <row r="41" spans="1:2" ht="15.3" x14ac:dyDescent="0.55000000000000004">
      <c r="A41" s="573" t="s">
        <v>102</v>
      </c>
      <c r="B41" s="570" t="s">
        <v>2</v>
      </c>
    </row>
    <row r="42" spans="1:2" ht="15.3" x14ac:dyDescent="0.55000000000000004">
      <c r="A42" s="574" t="s">
        <v>12</v>
      </c>
      <c r="B42" s="570">
        <v>0</v>
      </c>
    </row>
    <row r="43" spans="1:2" ht="15.3" x14ac:dyDescent="0.55000000000000004">
      <c r="A43" s="574" t="s">
        <v>13</v>
      </c>
      <c r="B43" s="570">
        <v>0</v>
      </c>
    </row>
    <row r="44" spans="1:2" ht="15.3" x14ac:dyDescent="0.55000000000000004">
      <c r="A44" s="574" t="s">
        <v>14</v>
      </c>
      <c r="B44" s="570">
        <v>0</v>
      </c>
    </row>
    <row r="45" spans="1:2" ht="15.3" x14ac:dyDescent="0.55000000000000004">
      <c r="A45" s="574" t="s">
        <v>15</v>
      </c>
      <c r="B45" s="568">
        <v>0</v>
      </c>
    </row>
    <row r="46" spans="1:2" ht="15.3" x14ac:dyDescent="0.55000000000000004">
      <c r="A46" s="573" t="s">
        <v>7</v>
      </c>
      <c r="B46" s="568">
        <f>SUM(B42:B45)</f>
        <v>0</v>
      </c>
    </row>
    <row r="47" spans="1:2" ht="15.3" x14ac:dyDescent="0.55000000000000004">
      <c r="A47" s="1166"/>
      <c r="B47" s="1166"/>
    </row>
    <row r="48" spans="1:2" ht="15.3" x14ac:dyDescent="0.55000000000000004">
      <c r="A48" s="567" t="s">
        <v>103</v>
      </c>
      <c r="B48" s="572"/>
    </row>
    <row r="49" spans="1:2" ht="17.7" x14ac:dyDescent="0.95">
      <c r="A49" s="569" t="s">
        <v>560</v>
      </c>
      <c r="B49" s="571">
        <v>14800</v>
      </c>
    </row>
    <row r="50" spans="1:2" ht="15.3" x14ac:dyDescent="0.55000000000000004">
      <c r="A50" s="569" t="s">
        <v>559</v>
      </c>
      <c r="B50" s="570"/>
    </row>
    <row r="51" spans="1:2" ht="15.3" x14ac:dyDescent="0.55000000000000004">
      <c r="A51" s="569" t="s">
        <v>558</v>
      </c>
      <c r="B51" s="570"/>
    </row>
    <row r="52" spans="1:2" ht="15.3" x14ac:dyDescent="0.55000000000000004">
      <c r="A52" s="569" t="s">
        <v>557</v>
      </c>
      <c r="B52" s="570">
        <v>0</v>
      </c>
    </row>
    <row r="53" spans="1:2" ht="15.3" x14ac:dyDescent="0.55000000000000004">
      <c r="A53" s="569" t="s">
        <v>556</v>
      </c>
      <c r="B53" s="568"/>
    </row>
    <row r="54" spans="1:2" ht="15.3" x14ac:dyDescent="0.55000000000000004">
      <c r="A54" s="567" t="s">
        <v>7</v>
      </c>
      <c r="B54" s="566">
        <f>SUM(B49:B52)</f>
        <v>14800</v>
      </c>
    </row>
  </sheetData>
  <mergeCells count="19">
    <mergeCell ref="A10:B10"/>
    <mergeCell ref="A11:B11"/>
    <mergeCell ref="A47:B47"/>
    <mergeCell ref="A14:B14"/>
    <mergeCell ref="A15:B15"/>
    <mergeCell ref="A16:B16"/>
    <mergeCell ref="A17:B19"/>
    <mergeCell ref="A20:B20"/>
    <mergeCell ref="A21:B21"/>
    <mergeCell ref="A12:B13"/>
    <mergeCell ref="A6:B6"/>
    <mergeCell ref="A7:B7"/>
    <mergeCell ref="A8:B8"/>
    <mergeCell ref="A9:B9"/>
    <mergeCell ref="A1:B1"/>
    <mergeCell ref="A2:B2"/>
    <mergeCell ref="A3:B3"/>
    <mergeCell ref="A4:B4"/>
    <mergeCell ref="A5:B5"/>
  </mergeCells>
  <pageMargins left="0.7" right="0.7" top="0.75" bottom="0.75" header="0.3" footer="0.3"/>
  <pageSetup scale="76"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workbookViewId="0">
      <selection activeCell="B44" sqref="B44:B45"/>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6" x14ac:dyDescent="0.55000000000000004">
      <c r="A1" s="1059" t="s">
        <v>0</v>
      </c>
      <c r="B1" s="1060"/>
    </row>
    <row r="2" spans="1:6" x14ac:dyDescent="0.55000000000000004">
      <c r="A2" s="1061" t="s">
        <v>1</v>
      </c>
      <c r="B2" s="1062"/>
    </row>
    <row r="3" spans="1:6" ht="12.75" customHeight="1" x14ac:dyDescent="0.55000000000000004">
      <c r="A3" s="852"/>
      <c r="B3" s="853"/>
    </row>
    <row r="4" spans="1:6" s="44" customFormat="1" ht="17.25" customHeight="1" x14ac:dyDescent="0.55000000000000004">
      <c r="A4" s="1063" t="s">
        <v>709</v>
      </c>
      <c r="B4" s="1064"/>
    </row>
    <row r="5" spans="1:6" ht="12.75" customHeight="1" x14ac:dyDescent="0.55000000000000004">
      <c r="A5" s="191"/>
      <c r="B5" s="854"/>
    </row>
    <row r="6" spans="1:6" x14ac:dyDescent="0.55000000000000004">
      <c r="A6" s="1065" t="s">
        <v>122</v>
      </c>
      <c r="B6" s="1064"/>
    </row>
    <row r="7" spans="1:6" x14ac:dyDescent="0.55000000000000004">
      <c r="A7" s="805" t="s">
        <v>31</v>
      </c>
      <c r="B7" s="178"/>
    </row>
    <row r="8" spans="1:6" x14ac:dyDescent="0.55000000000000004">
      <c r="A8" s="1065" t="s">
        <v>82</v>
      </c>
      <c r="B8" s="1064"/>
    </row>
    <row r="9" spans="1:6" x14ac:dyDescent="0.55000000000000004">
      <c r="A9" s="1063" t="s">
        <v>47</v>
      </c>
      <c r="B9" s="1066"/>
    </row>
    <row r="10" spans="1:6" ht="12.75" customHeight="1" x14ac:dyDescent="0.55000000000000004">
      <c r="A10" s="196"/>
      <c r="B10" s="197"/>
    </row>
    <row r="11" spans="1:6" ht="15.3" customHeight="1" x14ac:dyDescent="0.55000000000000004">
      <c r="A11" s="1057" t="s">
        <v>24</v>
      </c>
      <c r="B11" s="1058"/>
    </row>
    <row r="12" spans="1:6" ht="12.75" customHeight="1" thickBot="1" x14ac:dyDescent="0.6">
      <c r="A12" s="198"/>
      <c r="B12" s="199"/>
    </row>
    <row r="13" spans="1:6" x14ac:dyDescent="0.55000000000000004">
      <c r="A13" s="855" t="s">
        <v>16</v>
      </c>
      <c r="B13" s="856" t="s">
        <v>2</v>
      </c>
    </row>
    <row r="14" spans="1:6" x14ac:dyDescent="0.55000000000000004">
      <c r="A14" s="857" t="s">
        <v>3</v>
      </c>
      <c r="B14" s="231">
        <v>840000</v>
      </c>
    </row>
    <row r="15" spans="1:6" x14ac:dyDescent="0.55000000000000004">
      <c r="A15" s="857" t="s">
        <v>25</v>
      </c>
      <c r="B15" s="231">
        <v>260000</v>
      </c>
      <c r="F15" s="63"/>
    </row>
    <row r="16" spans="1:6" x14ac:dyDescent="0.55000000000000004">
      <c r="A16" s="857" t="s">
        <v>5</v>
      </c>
      <c r="B16" s="231">
        <v>9275000</v>
      </c>
    </row>
    <row r="17" spans="1:4" ht="15.6" thickBot="1" x14ac:dyDescent="0.6">
      <c r="A17" s="200" t="s">
        <v>26</v>
      </c>
      <c r="B17" s="231">
        <v>650000</v>
      </c>
    </row>
    <row r="18" spans="1:4" ht="15.6" thickTop="1" x14ac:dyDescent="0.55000000000000004">
      <c r="A18" s="857" t="s">
        <v>6</v>
      </c>
      <c r="B18" s="858"/>
      <c r="D18" s="44"/>
    </row>
    <row r="19" spans="1:4" s="52" customFormat="1" thickBot="1" x14ac:dyDescent="0.55000000000000004">
      <c r="A19" s="122" t="s">
        <v>7</v>
      </c>
      <c r="B19" s="124">
        <f>SUM(B13:B17)-(B18)</f>
        <v>11025000</v>
      </c>
    </row>
    <row r="20" spans="1:4" ht="12.75" customHeight="1" x14ac:dyDescent="0.55000000000000004">
      <c r="A20" s="191"/>
      <c r="B20" s="192"/>
    </row>
    <row r="21" spans="1:4" x14ac:dyDescent="0.55000000000000004">
      <c r="A21" s="855" t="s">
        <v>17</v>
      </c>
      <c r="B21" s="856"/>
    </row>
    <row r="22" spans="1:4" x14ac:dyDescent="0.55000000000000004">
      <c r="A22" s="857" t="s">
        <v>708</v>
      </c>
      <c r="B22" s="231">
        <v>1000000</v>
      </c>
    </row>
    <row r="23" spans="1:4" ht="16.5" customHeight="1" x14ac:dyDescent="0.55000000000000004">
      <c r="A23" s="857" t="s">
        <v>22</v>
      </c>
      <c r="B23" s="231">
        <v>265000</v>
      </c>
    </row>
    <row r="24" spans="1:4" x14ac:dyDescent="0.55000000000000004">
      <c r="A24" s="857" t="s">
        <v>20</v>
      </c>
      <c r="B24" s="231">
        <v>0</v>
      </c>
    </row>
    <row r="25" spans="1:4" x14ac:dyDescent="0.55000000000000004">
      <c r="A25" s="857" t="s">
        <v>8</v>
      </c>
      <c r="B25" s="231">
        <v>1500000</v>
      </c>
    </row>
    <row r="26" spans="1:4" x14ac:dyDescent="0.55000000000000004">
      <c r="A26" s="857" t="s">
        <v>125</v>
      </c>
      <c r="B26" s="231">
        <v>429000</v>
      </c>
    </row>
    <row r="27" spans="1:4" x14ac:dyDescent="0.55000000000000004">
      <c r="A27" s="857" t="s">
        <v>9</v>
      </c>
      <c r="B27" s="231">
        <v>7831000</v>
      </c>
    </row>
    <row r="28" spans="1:4" ht="17.399999999999999" thickBot="1" x14ac:dyDescent="0.9">
      <c r="A28" s="200" t="s">
        <v>10</v>
      </c>
      <c r="B28" s="927">
        <v>0</v>
      </c>
    </row>
    <row r="29" spans="1:4" s="52" customFormat="1" ht="15.6" thickTop="1" thickBot="1" x14ac:dyDescent="0.55000000000000004">
      <c r="A29" s="202" t="s">
        <v>11</v>
      </c>
      <c r="B29" s="123">
        <f>SUM(B22:B28)</f>
        <v>11025000</v>
      </c>
    </row>
    <row r="30" spans="1:4" ht="12.75" customHeight="1" x14ac:dyDescent="0.55000000000000004">
      <c r="A30" s="191"/>
      <c r="B30" s="192"/>
    </row>
    <row r="31" spans="1:4" x14ac:dyDescent="0.55000000000000004">
      <c r="A31" s="855" t="s">
        <v>18</v>
      </c>
      <c r="B31" s="856" t="s">
        <v>4</v>
      </c>
    </row>
    <row r="32" spans="1:4" x14ac:dyDescent="0.55000000000000004">
      <c r="A32" s="857" t="s">
        <v>12</v>
      </c>
      <c r="B32" s="856"/>
    </row>
    <row r="33" spans="1:2" x14ac:dyDescent="0.55000000000000004">
      <c r="A33" s="857" t="s">
        <v>13</v>
      </c>
      <c r="B33" s="856"/>
    </row>
    <row r="34" spans="1:2" x14ac:dyDescent="0.55000000000000004">
      <c r="A34" s="857" t="s">
        <v>14</v>
      </c>
      <c r="B34" s="856"/>
    </row>
    <row r="35" spans="1:2" ht="15.6" thickBot="1" x14ac:dyDescent="0.6">
      <c r="A35" s="200" t="s">
        <v>15</v>
      </c>
      <c r="B35" s="146"/>
    </row>
    <row r="36" spans="1:2" s="52" customFormat="1" ht="15.6" thickTop="1" thickBot="1" x14ac:dyDescent="0.55000000000000004">
      <c r="A36" s="202" t="s">
        <v>7</v>
      </c>
      <c r="B36" s="123">
        <f>SUM(B31:B35)</f>
        <v>0</v>
      </c>
    </row>
    <row r="37" spans="1:2" ht="12.75" customHeight="1" x14ac:dyDescent="0.55000000000000004">
      <c r="A37" s="926"/>
      <c r="B37" s="854"/>
    </row>
    <row r="38" spans="1:2" x14ac:dyDescent="0.55000000000000004">
      <c r="A38" s="133" t="s">
        <v>19</v>
      </c>
      <c r="B38" s="203"/>
    </row>
    <row r="39" spans="1:2" x14ac:dyDescent="0.55000000000000004">
      <c r="A39" s="859" t="s">
        <v>104</v>
      </c>
      <c r="B39" s="203"/>
    </row>
    <row r="40" spans="1:2" x14ac:dyDescent="0.55000000000000004">
      <c r="A40" s="859" t="s">
        <v>111</v>
      </c>
      <c r="B40" s="203">
        <v>11025000</v>
      </c>
    </row>
    <row r="41" spans="1:2" x14ac:dyDescent="0.55000000000000004">
      <c r="A41" s="860" t="s">
        <v>119</v>
      </c>
      <c r="B41" s="203"/>
    </row>
    <row r="42" spans="1:2" x14ac:dyDescent="0.55000000000000004">
      <c r="A42" s="860" t="s">
        <v>139</v>
      </c>
      <c r="B42" s="203"/>
    </row>
    <row r="43" spans="1:2" x14ac:dyDescent="0.55000000000000004">
      <c r="A43" s="860" t="s">
        <v>168</v>
      </c>
      <c r="B43" s="203"/>
    </row>
    <row r="44" spans="1:2" x14ac:dyDescent="0.55000000000000004">
      <c r="A44" s="860" t="s">
        <v>184</v>
      </c>
      <c r="B44" s="203"/>
    </row>
    <row r="45" spans="1:2" ht="15.6" thickBot="1" x14ac:dyDescent="0.6">
      <c r="A45" s="880" t="s">
        <v>233</v>
      </c>
      <c r="B45" s="211"/>
    </row>
    <row r="46" spans="1:2" ht="15.6" thickBot="1" x14ac:dyDescent="0.6">
      <c r="A46" s="122" t="s">
        <v>11</v>
      </c>
      <c r="B46" s="124">
        <f>SUM(B40:B45)</f>
        <v>11025000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firstPageNumber="9" orientation="portrait" useFirstPageNumber="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topLeftCell="A21" zoomScaleNormal="100" workbookViewId="0">
      <selection activeCell="B54" sqref="B54"/>
    </sheetView>
  </sheetViews>
  <sheetFormatPr defaultRowHeight="14.4" x14ac:dyDescent="0.55000000000000004"/>
  <cols>
    <col min="1" max="1" width="37.83203125" style="132" customWidth="1"/>
    <col min="2" max="2" width="29.21875" style="132" customWidth="1"/>
    <col min="3" max="16384" width="8.88671875" style="132"/>
  </cols>
  <sheetData>
    <row r="1" spans="1:2" ht="15.3" x14ac:dyDescent="0.55000000000000004">
      <c r="A1" s="1186" t="s">
        <v>0</v>
      </c>
      <c r="B1" s="1187"/>
    </row>
    <row r="2" spans="1:2" ht="15.3" x14ac:dyDescent="0.55000000000000004">
      <c r="A2" s="1188" t="s">
        <v>1</v>
      </c>
      <c r="B2" s="1189"/>
    </row>
    <row r="3" spans="1:2" ht="15.3" x14ac:dyDescent="0.55000000000000004">
      <c r="A3" s="1190"/>
      <c r="B3" s="1191"/>
    </row>
    <row r="4" spans="1:2" ht="15.3" x14ac:dyDescent="0.55000000000000004">
      <c r="A4" s="1182" t="s">
        <v>583</v>
      </c>
      <c r="B4" s="1183"/>
    </row>
    <row r="5" spans="1:2" ht="15" x14ac:dyDescent="0.55000000000000004">
      <c r="A5" s="1192"/>
      <c r="B5" s="1193"/>
    </row>
    <row r="6" spans="1:2" ht="15.3" x14ac:dyDescent="0.55000000000000004">
      <c r="A6" s="1182" t="s">
        <v>564</v>
      </c>
      <c r="B6" s="1183"/>
    </row>
    <row r="7" spans="1:2" ht="15.3" x14ac:dyDescent="0.55000000000000004">
      <c r="A7" s="1184"/>
      <c r="B7" s="1185"/>
    </row>
    <row r="8" spans="1:2" ht="15.3" x14ac:dyDescent="0.55000000000000004">
      <c r="A8" s="1182" t="s">
        <v>87</v>
      </c>
      <c r="B8" s="1183"/>
    </row>
    <row r="9" spans="1:2" ht="15.3" x14ac:dyDescent="0.55000000000000004">
      <c r="A9" s="1182" t="s">
        <v>582</v>
      </c>
      <c r="B9" s="1183"/>
    </row>
    <row r="10" spans="1:2" ht="15.3" x14ac:dyDescent="0.55000000000000004">
      <c r="A10" s="1182" t="s">
        <v>88</v>
      </c>
      <c r="B10" s="1183"/>
    </row>
    <row r="11" spans="1:2" ht="15.3" x14ac:dyDescent="0.55000000000000004">
      <c r="A11" s="1194"/>
      <c r="B11" s="1195"/>
    </row>
    <row r="12" spans="1:2" x14ac:dyDescent="0.55000000000000004">
      <c r="A12" s="1174" t="s">
        <v>581</v>
      </c>
      <c r="B12" s="1175"/>
    </row>
    <row r="13" spans="1:2" ht="81.75" customHeight="1" x14ac:dyDescent="0.55000000000000004">
      <c r="A13" s="1176"/>
      <c r="B13" s="1177"/>
    </row>
    <row r="14" spans="1:2" ht="15.3" x14ac:dyDescent="0.55000000000000004">
      <c r="A14" s="1194"/>
      <c r="B14" s="1195"/>
    </row>
    <row r="15" spans="1:2" ht="15.3" x14ac:dyDescent="0.55000000000000004">
      <c r="A15" s="1182" t="s">
        <v>576</v>
      </c>
      <c r="B15" s="1183"/>
    </row>
    <row r="16" spans="1:2" ht="15.3" x14ac:dyDescent="0.55000000000000004">
      <c r="A16" s="1184"/>
      <c r="B16" s="1185"/>
    </row>
    <row r="17" spans="1:2" x14ac:dyDescent="0.55000000000000004">
      <c r="A17" s="1178" t="s">
        <v>580</v>
      </c>
      <c r="B17" s="1196"/>
    </row>
    <row r="18" spans="1:2" x14ac:dyDescent="0.55000000000000004">
      <c r="A18" s="1197"/>
      <c r="B18" s="1198"/>
    </row>
    <row r="19" spans="1:2" ht="280.5" customHeight="1" x14ac:dyDescent="0.55000000000000004">
      <c r="A19" s="1197"/>
      <c r="B19" s="1198"/>
    </row>
    <row r="20" spans="1:2" ht="15" hidden="1" x14ac:dyDescent="0.55000000000000004">
      <c r="A20" s="1171"/>
      <c r="B20" s="1172"/>
    </row>
    <row r="21" spans="1:2" ht="15.3" x14ac:dyDescent="0.55000000000000004">
      <c r="A21" s="1184"/>
      <c r="B21" s="1185"/>
    </row>
    <row r="22" spans="1:2" ht="15.3" x14ac:dyDescent="0.55000000000000004">
      <c r="A22" s="573" t="s">
        <v>89</v>
      </c>
      <c r="B22" s="578">
        <v>70000</v>
      </c>
    </row>
    <row r="23" spans="1:2" ht="15.3" x14ac:dyDescent="0.55000000000000004">
      <c r="A23" s="574" t="s">
        <v>90</v>
      </c>
      <c r="B23" s="570">
        <v>0</v>
      </c>
    </row>
    <row r="24" spans="1:2" ht="15.3" x14ac:dyDescent="0.55000000000000004">
      <c r="A24" s="574" t="s">
        <v>91</v>
      </c>
      <c r="B24" s="570">
        <v>0</v>
      </c>
    </row>
    <row r="25" spans="1:2" ht="15.3" x14ac:dyDescent="0.55000000000000004">
      <c r="A25" s="574" t="s">
        <v>5</v>
      </c>
      <c r="B25" s="570">
        <v>0</v>
      </c>
    </row>
    <row r="26" spans="1:2" ht="15.3" x14ac:dyDescent="0.55000000000000004">
      <c r="A26" s="574" t="s">
        <v>26</v>
      </c>
      <c r="B26" s="570">
        <v>0</v>
      </c>
    </row>
    <row r="27" spans="1:2" ht="15.3" x14ac:dyDescent="0.55000000000000004">
      <c r="A27" s="574" t="s">
        <v>92</v>
      </c>
      <c r="B27" s="570">
        <v>0</v>
      </c>
    </row>
    <row r="28" spans="1:2" ht="15.3" x14ac:dyDescent="0.55000000000000004">
      <c r="A28" s="574" t="s">
        <v>93</v>
      </c>
      <c r="B28" s="568">
        <v>0</v>
      </c>
    </row>
    <row r="29" spans="1:2" ht="15.3" x14ac:dyDescent="0.55000000000000004">
      <c r="A29" s="574" t="s">
        <v>7</v>
      </c>
      <c r="B29" s="570">
        <f>SUM(B23:B28)</f>
        <v>0</v>
      </c>
    </row>
    <row r="30" spans="1:2" ht="15.3" x14ac:dyDescent="0.55000000000000004">
      <c r="A30" s="574"/>
      <c r="B30" s="570"/>
    </row>
    <row r="31" spans="1:2" ht="15.3" x14ac:dyDescent="0.55000000000000004">
      <c r="A31" s="573" t="s">
        <v>94</v>
      </c>
      <c r="B31" s="570"/>
    </row>
    <row r="32" spans="1:2" ht="15.3" x14ac:dyDescent="0.55000000000000004">
      <c r="A32" s="577" t="s">
        <v>95</v>
      </c>
      <c r="B32" s="570">
        <v>0</v>
      </c>
    </row>
    <row r="33" spans="1:2" ht="15.3" x14ac:dyDescent="0.55000000000000004">
      <c r="A33" s="577" t="s">
        <v>96</v>
      </c>
      <c r="B33" s="570">
        <v>0</v>
      </c>
    </row>
    <row r="34" spans="1:2" ht="15.3" x14ac:dyDescent="0.55000000000000004">
      <c r="A34" s="570" t="s">
        <v>97</v>
      </c>
      <c r="B34" s="570">
        <v>0</v>
      </c>
    </row>
    <row r="35" spans="1:2" ht="15.3" x14ac:dyDescent="0.55000000000000004">
      <c r="A35" s="570" t="s">
        <v>98</v>
      </c>
      <c r="B35" s="570">
        <v>0</v>
      </c>
    </row>
    <row r="36" spans="1:2" ht="15.3" x14ac:dyDescent="0.55000000000000004">
      <c r="A36" s="570" t="s">
        <v>99</v>
      </c>
      <c r="B36" s="570"/>
    </row>
    <row r="37" spans="1:2" ht="15.3" x14ac:dyDescent="0.55000000000000004">
      <c r="A37" s="570" t="s">
        <v>100</v>
      </c>
      <c r="B37" s="568">
        <v>0</v>
      </c>
    </row>
    <row r="38" spans="1:2" ht="17.7" x14ac:dyDescent="0.95">
      <c r="A38" s="570" t="s">
        <v>101</v>
      </c>
      <c r="B38" s="571">
        <v>0</v>
      </c>
    </row>
    <row r="39" spans="1:2" ht="15.3" x14ac:dyDescent="0.55000000000000004">
      <c r="A39" s="567" t="s">
        <v>7</v>
      </c>
      <c r="B39" s="568">
        <f>SUM(B32:B38)</f>
        <v>0</v>
      </c>
    </row>
    <row r="40" spans="1:2" ht="15.3" x14ac:dyDescent="0.55000000000000004">
      <c r="A40" s="576"/>
      <c r="B40" s="575"/>
    </row>
    <row r="41" spans="1:2" ht="15.3" x14ac:dyDescent="0.55000000000000004">
      <c r="A41" s="573" t="s">
        <v>102</v>
      </c>
      <c r="B41" s="570" t="s">
        <v>2</v>
      </c>
    </row>
    <row r="42" spans="1:2" ht="15.3" x14ac:dyDescent="0.55000000000000004">
      <c r="A42" s="574" t="s">
        <v>12</v>
      </c>
      <c r="B42" s="570">
        <v>0</v>
      </c>
    </row>
    <row r="43" spans="1:2" ht="15.3" x14ac:dyDescent="0.55000000000000004">
      <c r="A43" s="574" t="s">
        <v>13</v>
      </c>
      <c r="B43" s="570">
        <v>0</v>
      </c>
    </row>
    <row r="44" spans="1:2" ht="15.3" x14ac:dyDescent="0.55000000000000004">
      <c r="A44" s="574" t="s">
        <v>14</v>
      </c>
      <c r="B44" s="570">
        <v>0</v>
      </c>
    </row>
    <row r="45" spans="1:2" ht="15.3" x14ac:dyDescent="0.55000000000000004">
      <c r="A45" s="574" t="s">
        <v>15</v>
      </c>
      <c r="B45" s="568">
        <v>0</v>
      </c>
    </row>
    <row r="46" spans="1:2" ht="15.3" x14ac:dyDescent="0.55000000000000004">
      <c r="A46" s="573" t="s">
        <v>7</v>
      </c>
      <c r="B46" s="568">
        <f>SUM(B42:B45)</f>
        <v>0</v>
      </c>
    </row>
    <row r="47" spans="1:2" ht="15.3" x14ac:dyDescent="0.55000000000000004">
      <c r="A47" s="1194"/>
      <c r="B47" s="1195"/>
    </row>
    <row r="48" spans="1:2" ht="15.3" x14ac:dyDescent="0.55000000000000004">
      <c r="A48" s="567" t="s">
        <v>103</v>
      </c>
      <c r="B48" s="572"/>
    </row>
    <row r="49" spans="1:2" ht="15.3" x14ac:dyDescent="0.55000000000000004">
      <c r="A49" s="569" t="s">
        <v>560</v>
      </c>
      <c r="B49" s="570"/>
    </row>
    <row r="50" spans="1:2" ht="15.3" x14ac:dyDescent="0.55000000000000004">
      <c r="A50" s="569" t="s">
        <v>559</v>
      </c>
      <c r="B50" s="570"/>
    </row>
    <row r="51" spans="1:2" ht="17.7" x14ac:dyDescent="0.95">
      <c r="A51" s="569" t="s">
        <v>558</v>
      </c>
      <c r="B51" s="571"/>
    </row>
    <row r="52" spans="1:2" ht="15.3" x14ac:dyDescent="0.55000000000000004">
      <c r="A52" s="569" t="s">
        <v>557</v>
      </c>
      <c r="B52" s="570"/>
    </row>
    <row r="53" spans="1:2" ht="15.3" x14ac:dyDescent="0.55000000000000004">
      <c r="A53" s="569" t="s">
        <v>556</v>
      </c>
      <c r="B53" s="570">
        <v>70000</v>
      </c>
    </row>
    <row r="54" spans="1:2" ht="15.3" x14ac:dyDescent="0.55000000000000004">
      <c r="A54" s="567" t="s">
        <v>7</v>
      </c>
      <c r="B54" s="566">
        <f>SUM(B49:B53)</f>
        <v>70000</v>
      </c>
    </row>
  </sheetData>
  <mergeCells count="19">
    <mergeCell ref="A10:B10"/>
    <mergeCell ref="A11:B11"/>
    <mergeCell ref="A47:B47"/>
    <mergeCell ref="A14:B14"/>
    <mergeCell ref="A15:B15"/>
    <mergeCell ref="A16:B16"/>
    <mergeCell ref="A17:B19"/>
    <mergeCell ref="A20:B20"/>
    <mergeCell ref="A21:B21"/>
    <mergeCell ref="A12:B13"/>
    <mergeCell ref="A6:B6"/>
    <mergeCell ref="A7:B7"/>
    <mergeCell ref="A8:B8"/>
    <mergeCell ref="A9:B9"/>
    <mergeCell ref="A1:B1"/>
    <mergeCell ref="A2:B2"/>
    <mergeCell ref="A3:B3"/>
    <mergeCell ref="A4:B4"/>
    <mergeCell ref="A5:B5"/>
  </mergeCells>
  <pageMargins left="0.7" right="0.7" top="0.75" bottom="0.75" header="0.3" footer="0.3"/>
  <pageSetup scale="5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view="pageBreakPreview" topLeftCell="A5" zoomScale="60" zoomScaleNormal="100" workbookViewId="0">
      <selection activeCell="B54" sqref="B54"/>
    </sheetView>
  </sheetViews>
  <sheetFormatPr defaultRowHeight="14.4" x14ac:dyDescent="0.55000000000000004"/>
  <cols>
    <col min="1" max="1" width="37.83203125" style="132" customWidth="1"/>
    <col min="2" max="2" width="78.5546875" style="132" customWidth="1"/>
    <col min="3" max="16384" width="8.88671875" style="132"/>
  </cols>
  <sheetData>
    <row r="1" spans="1:2" ht="15.3" x14ac:dyDescent="0.55000000000000004">
      <c r="A1" s="1162" t="s">
        <v>0</v>
      </c>
      <c r="B1" s="1162"/>
    </row>
    <row r="2" spans="1:2" ht="15.3" x14ac:dyDescent="0.55000000000000004">
      <c r="A2" s="1163" t="s">
        <v>1</v>
      </c>
      <c r="B2" s="1163"/>
    </row>
    <row r="3" spans="1:2" ht="15.3" x14ac:dyDescent="0.55000000000000004">
      <c r="A3" s="1164"/>
      <c r="B3" s="1164"/>
    </row>
    <row r="4" spans="1:2" ht="15.3" x14ac:dyDescent="0.55000000000000004">
      <c r="A4" s="1160" t="s">
        <v>190</v>
      </c>
      <c r="B4" s="1160"/>
    </row>
    <row r="5" spans="1:2" ht="15" x14ac:dyDescent="0.55000000000000004">
      <c r="A5" s="1165"/>
      <c r="B5" s="1165"/>
    </row>
    <row r="6" spans="1:2" ht="15.3" x14ac:dyDescent="0.55000000000000004">
      <c r="A6" s="1160" t="s">
        <v>564</v>
      </c>
      <c r="B6" s="1161"/>
    </row>
    <row r="7" spans="1:2" ht="15.3" x14ac:dyDescent="0.55000000000000004">
      <c r="A7" s="1161"/>
      <c r="B7" s="1161"/>
    </row>
    <row r="8" spans="1:2" ht="15.3" x14ac:dyDescent="0.55000000000000004">
      <c r="A8" s="1160" t="s">
        <v>87</v>
      </c>
      <c r="B8" s="1160"/>
    </row>
    <row r="9" spans="1:2" ht="15.3" x14ac:dyDescent="0.55000000000000004">
      <c r="A9" s="1160" t="s">
        <v>187</v>
      </c>
      <c r="B9" s="1161"/>
    </row>
    <row r="10" spans="1:2" ht="15.3" x14ac:dyDescent="0.55000000000000004">
      <c r="A10" s="1160" t="s">
        <v>88</v>
      </c>
      <c r="B10" s="1160"/>
    </row>
    <row r="11" spans="1:2" ht="15.3" x14ac:dyDescent="0.55000000000000004">
      <c r="A11" s="1166"/>
      <c r="B11" s="1166"/>
    </row>
    <row r="12" spans="1:2" ht="15.75" customHeight="1" x14ac:dyDescent="0.55000000000000004">
      <c r="A12" s="1174" t="s">
        <v>572</v>
      </c>
      <c r="B12" s="1175"/>
    </row>
    <row r="13" spans="1:2" ht="34.5" customHeight="1" x14ac:dyDescent="0.55000000000000004">
      <c r="A13" s="1176"/>
      <c r="B13" s="1177"/>
    </row>
    <row r="14" spans="1:2" ht="15.3" x14ac:dyDescent="0.55000000000000004">
      <c r="A14" s="1166"/>
      <c r="B14" s="1166"/>
    </row>
    <row r="15" spans="1:2" ht="15.3" x14ac:dyDescent="0.55000000000000004">
      <c r="A15" s="1160" t="s">
        <v>189</v>
      </c>
      <c r="B15" s="1161"/>
    </row>
    <row r="16" spans="1:2" ht="15.3" x14ac:dyDescent="0.55000000000000004">
      <c r="A16" s="1161"/>
      <c r="B16" s="1161"/>
    </row>
    <row r="17" spans="1:2" ht="15.75" customHeight="1" x14ac:dyDescent="0.55000000000000004">
      <c r="A17" s="1178" t="s">
        <v>571</v>
      </c>
      <c r="B17" s="1179"/>
    </row>
    <row r="18" spans="1:2" x14ac:dyDescent="0.55000000000000004">
      <c r="A18" s="1180"/>
      <c r="B18" s="1181"/>
    </row>
    <row r="19" spans="1:2" ht="21.6" customHeight="1" x14ac:dyDescent="0.55000000000000004">
      <c r="A19" s="1180"/>
      <c r="B19" s="1181"/>
    </row>
    <row r="20" spans="1:2" ht="15" x14ac:dyDescent="0.55000000000000004">
      <c r="A20" s="1171"/>
      <c r="B20" s="1172"/>
    </row>
    <row r="21" spans="1:2" ht="15.3" x14ac:dyDescent="0.55000000000000004">
      <c r="A21" s="1173"/>
      <c r="B21" s="1173"/>
    </row>
    <row r="22" spans="1:2" ht="15.3" x14ac:dyDescent="0.55000000000000004">
      <c r="A22" s="573" t="s">
        <v>89</v>
      </c>
      <c r="B22" s="578">
        <v>15800</v>
      </c>
    </row>
    <row r="23" spans="1:2" ht="15.3" x14ac:dyDescent="0.55000000000000004">
      <c r="A23" s="574" t="s">
        <v>90</v>
      </c>
      <c r="B23" s="570">
        <v>0</v>
      </c>
    </row>
    <row r="24" spans="1:2" ht="15.3" x14ac:dyDescent="0.55000000000000004">
      <c r="A24" s="574" t="s">
        <v>91</v>
      </c>
      <c r="B24" s="570">
        <v>0</v>
      </c>
    </row>
    <row r="25" spans="1:2" ht="15.3" x14ac:dyDescent="0.55000000000000004">
      <c r="A25" s="574" t="s">
        <v>5</v>
      </c>
      <c r="B25" s="570">
        <v>0</v>
      </c>
    </row>
    <row r="26" spans="1:2" ht="15.3" x14ac:dyDescent="0.55000000000000004">
      <c r="A26" s="574" t="s">
        <v>26</v>
      </c>
      <c r="B26" s="570">
        <v>0</v>
      </c>
    </row>
    <row r="27" spans="1:2" ht="15.3" x14ac:dyDescent="0.55000000000000004">
      <c r="A27" s="574" t="s">
        <v>92</v>
      </c>
      <c r="B27" s="570">
        <v>0</v>
      </c>
    </row>
    <row r="28" spans="1:2" ht="15.3" x14ac:dyDescent="0.55000000000000004">
      <c r="A28" s="574" t="s">
        <v>93</v>
      </c>
      <c r="B28" s="568">
        <v>0</v>
      </c>
    </row>
    <row r="29" spans="1:2" ht="15.3" x14ac:dyDescent="0.55000000000000004">
      <c r="A29" s="574" t="s">
        <v>7</v>
      </c>
      <c r="B29" s="570">
        <f>SUM(B23:B28)</f>
        <v>0</v>
      </c>
    </row>
    <row r="30" spans="1:2" ht="15.3" x14ac:dyDescent="0.55000000000000004">
      <c r="A30" s="574"/>
      <c r="B30" s="570"/>
    </row>
    <row r="31" spans="1:2" ht="15.3" x14ac:dyDescent="0.55000000000000004">
      <c r="A31" s="573" t="s">
        <v>94</v>
      </c>
      <c r="B31" s="570"/>
    </row>
    <row r="32" spans="1:2" ht="15.3" x14ac:dyDescent="0.55000000000000004">
      <c r="A32" s="577" t="s">
        <v>95</v>
      </c>
      <c r="B32" s="570">
        <v>0</v>
      </c>
    </row>
    <row r="33" spans="1:2" ht="15.3" x14ac:dyDescent="0.55000000000000004">
      <c r="A33" s="577" t="s">
        <v>96</v>
      </c>
      <c r="B33" s="570">
        <v>0</v>
      </c>
    </row>
    <row r="34" spans="1:2" ht="15.3" x14ac:dyDescent="0.55000000000000004">
      <c r="A34" s="570" t="s">
        <v>97</v>
      </c>
      <c r="B34" s="570">
        <v>0</v>
      </c>
    </row>
    <row r="35" spans="1:2" ht="15.3" x14ac:dyDescent="0.55000000000000004">
      <c r="A35" s="570" t="s">
        <v>98</v>
      </c>
      <c r="B35" s="570">
        <v>0</v>
      </c>
    </row>
    <row r="36" spans="1:2" ht="15.3" x14ac:dyDescent="0.55000000000000004">
      <c r="A36" s="570" t="s">
        <v>99</v>
      </c>
      <c r="B36" s="570">
        <v>15800</v>
      </c>
    </row>
    <row r="37" spans="1:2" ht="15.3" x14ac:dyDescent="0.55000000000000004">
      <c r="A37" s="570" t="s">
        <v>100</v>
      </c>
      <c r="B37" s="568">
        <v>0</v>
      </c>
    </row>
    <row r="38" spans="1:2" ht="17.7" x14ac:dyDescent="0.95">
      <c r="A38" s="570" t="s">
        <v>101</v>
      </c>
      <c r="B38" s="571">
        <v>0</v>
      </c>
    </row>
    <row r="39" spans="1:2" ht="15.3" x14ac:dyDescent="0.55000000000000004">
      <c r="A39" s="567" t="s">
        <v>7</v>
      </c>
      <c r="B39" s="568">
        <f>SUM(B32:B38)</f>
        <v>15800</v>
      </c>
    </row>
    <row r="40" spans="1:2" ht="15.3" x14ac:dyDescent="0.55000000000000004">
      <c r="A40" s="576"/>
      <c r="B40" s="575"/>
    </row>
    <row r="41" spans="1:2" ht="15.3" x14ac:dyDescent="0.55000000000000004">
      <c r="A41" s="573" t="s">
        <v>102</v>
      </c>
      <c r="B41" s="570" t="s">
        <v>2</v>
      </c>
    </row>
    <row r="42" spans="1:2" ht="15.3" x14ac:dyDescent="0.55000000000000004">
      <c r="A42" s="574" t="s">
        <v>12</v>
      </c>
      <c r="B42" s="570">
        <v>0</v>
      </c>
    </row>
    <row r="43" spans="1:2" ht="15.3" x14ac:dyDescent="0.55000000000000004">
      <c r="A43" s="574" t="s">
        <v>13</v>
      </c>
      <c r="B43" s="570">
        <v>0</v>
      </c>
    </row>
    <row r="44" spans="1:2" ht="15.3" x14ac:dyDescent="0.55000000000000004">
      <c r="A44" s="574" t="s">
        <v>14</v>
      </c>
      <c r="B44" s="570">
        <v>0</v>
      </c>
    </row>
    <row r="45" spans="1:2" ht="15.3" x14ac:dyDescent="0.55000000000000004">
      <c r="A45" s="574" t="s">
        <v>15</v>
      </c>
      <c r="B45" s="568">
        <v>0</v>
      </c>
    </row>
    <row r="46" spans="1:2" ht="15.3" x14ac:dyDescent="0.55000000000000004">
      <c r="A46" s="573" t="s">
        <v>7</v>
      </c>
      <c r="B46" s="568">
        <f>SUM(B42:B45)</f>
        <v>0</v>
      </c>
    </row>
    <row r="47" spans="1:2" ht="15.3" x14ac:dyDescent="0.55000000000000004">
      <c r="A47" s="1166"/>
      <c r="B47" s="1166"/>
    </row>
    <row r="48" spans="1:2" ht="15.3" x14ac:dyDescent="0.55000000000000004">
      <c r="A48" s="567" t="s">
        <v>103</v>
      </c>
      <c r="B48" s="572"/>
    </row>
    <row r="49" spans="1:2" ht="15.3" x14ac:dyDescent="0.55000000000000004">
      <c r="A49" s="569" t="s">
        <v>560</v>
      </c>
      <c r="B49" s="570"/>
    </row>
    <row r="50" spans="1:2" ht="15.3" x14ac:dyDescent="0.55000000000000004">
      <c r="A50" s="569" t="s">
        <v>559</v>
      </c>
      <c r="B50" s="570">
        <v>15800</v>
      </c>
    </row>
    <row r="51" spans="1:2" ht="17.7" x14ac:dyDescent="0.95">
      <c r="A51" s="569" t="s">
        <v>558</v>
      </c>
      <c r="B51" s="571"/>
    </row>
    <row r="52" spans="1:2" ht="15.3" x14ac:dyDescent="0.55000000000000004">
      <c r="A52" s="569" t="s">
        <v>557</v>
      </c>
      <c r="B52" s="568">
        <v>0</v>
      </c>
    </row>
    <row r="53" spans="1:2" ht="15.3" x14ac:dyDescent="0.55000000000000004">
      <c r="A53" s="569" t="s">
        <v>556</v>
      </c>
      <c r="B53" s="568"/>
    </row>
    <row r="54" spans="1:2" ht="15.3" x14ac:dyDescent="0.55000000000000004">
      <c r="A54" s="567" t="s">
        <v>7</v>
      </c>
      <c r="B54" s="566">
        <f>SUM(B49:B52)</f>
        <v>15800</v>
      </c>
    </row>
  </sheetData>
  <mergeCells count="19">
    <mergeCell ref="A10:B10"/>
    <mergeCell ref="A11:B11"/>
    <mergeCell ref="A47:B47"/>
    <mergeCell ref="A14:B14"/>
    <mergeCell ref="A15:B15"/>
    <mergeCell ref="A16:B16"/>
    <mergeCell ref="A17:B19"/>
    <mergeCell ref="A20:B20"/>
    <mergeCell ref="A21:B21"/>
    <mergeCell ref="A12:B13"/>
    <mergeCell ref="A6:B6"/>
    <mergeCell ref="A7:B7"/>
    <mergeCell ref="A8:B8"/>
    <mergeCell ref="A9:B9"/>
    <mergeCell ref="A1:B1"/>
    <mergeCell ref="A2:B2"/>
    <mergeCell ref="A3:B3"/>
    <mergeCell ref="A4:B4"/>
    <mergeCell ref="A5:B5"/>
  </mergeCells>
  <pageMargins left="0.7" right="0.7" top="0.75" bottom="0.75" header="0.3" footer="0.3"/>
  <pageSetup scale="79" orientation="portrait" horizontalDpi="4294967294" verticalDpi="4294967294"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view="pageBreakPreview" zoomScale="60" zoomScaleNormal="100" workbookViewId="0">
      <selection activeCell="B54" sqref="B54"/>
    </sheetView>
  </sheetViews>
  <sheetFormatPr defaultRowHeight="14.4" x14ac:dyDescent="0.55000000000000004"/>
  <cols>
    <col min="1" max="1" width="37.83203125" style="132" customWidth="1"/>
    <col min="2" max="2" width="78.5546875" style="132" customWidth="1"/>
    <col min="3" max="16384" width="8.88671875" style="132"/>
  </cols>
  <sheetData>
    <row r="1" spans="1:2" ht="15.3" x14ac:dyDescent="0.55000000000000004">
      <c r="A1" s="1162" t="s">
        <v>0</v>
      </c>
      <c r="B1" s="1162"/>
    </row>
    <row r="2" spans="1:2" ht="15.3" x14ac:dyDescent="0.55000000000000004">
      <c r="A2" s="1163" t="s">
        <v>1</v>
      </c>
      <c r="B2" s="1163"/>
    </row>
    <row r="3" spans="1:2" ht="15.3" x14ac:dyDescent="0.55000000000000004">
      <c r="A3" s="1164"/>
      <c r="B3" s="1164"/>
    </row>
    <row r="4" spans="1:2" ht="15.3" x14ac:dyDescent="0.55000000000000004">
      <c r="A4" s="1160" t="s">
        <v>570</v>
      </c>
      <c r="B4" s="1160"/>
    </row>
    <row r="5" spans="1:2" ht="15" x14ac:dyDescent="0.55000000000000004">
      <c r="A5" s="1165"/>
      <c r="B5" s="1165"/>
    </row>
    <row r="6" spans="1:2" ht="15.3" x14ac:dyDescent="0.55000000000000004">
      <c r="A6" s="1160" t="s">
        <v>185</v>
      </c>
      <c r="B6" s="1161"/>
    </row>
    <row r="7" spans="1:2" ht="15.3" x14ac:dyDescent="0.55000000000000004">
      <c r="A7" s="1161"/>
      <c r="B7" s="1161"/>
    </row>
    <row r="8" spans="1:2" ht="15.3" x14ac:dyDescent="0.55000000000000004">
      <c r="A8" s="1160" t="s">
        <v>87</v>
      </c>
      <c r="B8" s="1160"/>
    </row>
    <row r="9" spans="1:2" ht="15.3" x14ac:dyDescent="0.55000000000000004">
      <c r="A9" s="1160" t="s">
        <v>187</v>
      </c>
      <c r="B9" s="1161"/>
    </row>
    <row r="10" spans="1:2" ht="15.3" x14ac:dyDescent="0.55000000000000004">
      <c r="A10" s="1160" t="s">
        <v>88</v>
      </c>
      <c r="B10" s="1160"/>
    </row>
    <row r="11" spans="1:2" ht="15.3" x14ac:dyDescent="0.55000000000000004">
      <c r="A11" s="1166"/>
      <c r="B11" s="1166"/>
    </row>
    <row r="12" spans="1:2" ht="15.75" customHeight="1" x14ac:dyDescent="0.55000000000000004">
      <c r="A12" s="1174" t="s">
        <v>569</v>
      </c>
      <c r="B12" s="1175"/>
    </row>
    <row r="13" spans="1:2" ht="34.5" customHeight="1" x14ac:dyDescent="0.55000000000000004">
      <c r="A13" s="1176"/>
      <c r="B13" s="1177"/>
    </row>
    <row r="14" spans="1:2" ht="15.3" x14ac:dyDescent="0.55000000000000004">
      <c r="A14" s="1166"/>
      <c r="B14" s="1166"/>
    </row>
    <row r="15" spans="1:2" ht="15.3" x14ac:dyDescent="0.55000000000000004">
      <c r="A15" s="1160" t="s">
        <v>193</v>
      </c>
      <c r="B15" s="1161"/>
    </row>
    <row r="16" spans="1:2" ht="15.3" x14ac:dyDescent="0.55000000000000004">
      <c r="A16" s="1161"/>
      <c r="B16" s="1161"/>
    </row>
    <row r="17" spans="1:3" ht="15.75" customHeight="1" x14ac:dyDescent="0.55000000000000004">
      <c r="A17" s="1167" t="s">
        <v>568</v>
      </c>
      <c r="B17" s="1168"/>
    </row>
    <row r="18" spans="1:3" x14ac:dyDescent="0.55000000000000004">
      <c r="A18" s="1169"/>
      <c r="B18" s="1170"/>
    </row>
    <row r="19" spans="1:3" ht="54.9" customHeight="1" x14ac:dyDescent="0.55000000000000004">
      <c r="A19" s="1169"/>
      <c r="B19" s="1170"/>
    </row>
    <row r="20" spans="1:3" ht="15" x14ac:dyDescent="0.55000000000000004">
      <c r="A20" s="1171"/>
      <c r="B20" s="1172"/>
    </row>
    <row r="21" spans="1:3" ht="15.3" x14ac:dyDescent="0.55000000000000004">
      <c r="A21" s="1173"/>
      <c r="B21" s="1173"/>
    </row>
    <row r="22" spans="1:3" ht="15.3" x14ac:dyDescent="0.55000000000000004">
      <c r="A22" s="573" t="s">
        <v>89</v>
      </c>
      <c r="B22" s="581">
        <v>60000</v>
      </c>
      <c r="C22" s="580"/>
    </row>
    <row r="23" spans="1:3" ht="15.3" x14ac:dyDescent="0.55000000000000004">
      <c r="A23" s="574" t="s">
        <v>90</v>
      </c>
      <c r="B23" s="570">
        <v>0</v>
      </c>
    </row>
    <row r="24" spans="1:3" ht="15.3" x14ac:dyDescent="0.55000000000000004">
      <c r="A24" s="574" t="s">
        <v>91</v>
      </c>
      <c r="B24" s="570">
        <v>0</v>
      </c>
    </row>
    <row r="25" spans="1:3" ht="15.3" x14ac:dyDescent="0.55000000000000004">
      <c r="A25" s="574" t="s">
        <v>5</v>
      </c>
      <c r="B25" s="570">
        <v>0</v>
      </c>
    </row>
    <row r="26" spans="1:3" ht="15.3" x14ac:dyDescent="0.55000000000000004">
      <c r="A26" s="574" t="s">
        <v>26</v>
      </c>
      <c r="B26" s="570">
        <v>0</v>
      </c>
    </row>
    <row r="27" spans="1:3" ht="15.3" x14ac:dyDescent="0.55000000000000004">
      <c r="A27" s="574" t="s">
        <v>92</v>
      </c>
      <c r="B27" s="570">
        <v>0</v>
      </c>
    </row>
    <row r="28" spans="1:3" ht="15.3" x14ac:dyDescent="0.55000000000000004">
      <c r="A28" s="574" t="s">
        <v>93</v>
      </c>
      <c r="B28" s="568">
        <v>0</v>
      </c>
    </row>
    <row r="29" spans="1:3" ht="15.3" x14ac:dyDescent="0.55000000000000004">
      <c r="A29" s="574" t="s">
        <v>7</v>
      </c>
      <c r="B29" s="570">
        <f>SUM(B23:B28)</f>
        <v>0</v>
      </c>
    </row>
    <row r="30" spans="1:3" ht="15.3" x14ac:dyDescent="0.55000000000000004">
      <c r="A30" s="574"/>
      <c r="B30" s="570"/>
    </row>
    <row r="31" spans="1:3" ht="15.3" x14ac:dyDescent="0.55000000000000004">
      <c r="A31" s="573" t="s">
        <v>94</v>
      </c>
      <c r="B31" s="570"/>
    </row>
    <row r="32" spans="1:3" ht="15.3" x14ac:dyDescent="0.55000000000000004">
      <c r="A32" s="577" t="s">
        <v>95</v>
      </c>
      <c r="B32" s="570">
        <v>0</v>
      </c>
    </row>
    <row r="33" spans="1:2" ht="15.3" x14ac:dyDescent="0.55000000000000004">
      <c r="A33" s="577" t="s">
        <v>96</v>
      </c>
      <c r="B33" s="570">
        <v>0</v>
      </c>
    </row>
    <row r="34" spans="1:2" ht="15.3" x14ac:dyDescent="0.55000000000000004">
      <c r="A34" s="570" t="s">
        <v>97</v>
      </c>
      <c r="B34" s="570">
        <v>0</v>
      </c>
    </row>
    <row r="35" spans="1:2" ht="15.3" x14ac:dyDescent="0.55000000000000004">
      <c r="A35" s="570" t="s">
        <v>98</v>
      </c>
      <c r="B35" s="570">
        <v>0</v>
      </c>
    </row>
    <row r="36" spans="1:2" ht="15.3" x14ac:dyDescent="0.55000000000000004">
      <c r="A36" s="570" t="s">
        <v>99</v>
      </c>
      <c r="B36" s="570">
        <v>60000</v>
      </c>
    </row>
    <row r="37" spans="1:2" ht="15.3" x14ac:dyDescent="0.55000000000000004">
      <c r="A37" s="570" t="s">
        <v>100</v>
      </c>
      <c r="B37" s="568">
        <v>0</v>
      </c>
    </row>
    <row r="38" spans="1:2" ht="17.7" x14ac:dyDescent="0.95">
      <c r="A38" s="570" t="s">
        <v>101</v>
      </c>
      <c r="B38" s="571">
        <v>0</v>
      </c>
    </row>
    <row r="39" spans="1:2" ht="15.3" x14ac:dyDescent="0.55000000000000004">
      <c r="A39" s="567" t="s">
        <v>7</v>
      </c>
      <c r="B39" s="568">
        <f>SUM(B32:B38)</f>
        <v>60000</v>
      </c>
    </row>
    <row r="40" spans="1:2" ht="15.3" x14ac:dyDescent="0.55000000000000004">
      <c r="A40" s="576"/>
      <c r="B40" s="575"/>
    </row>
    <row r="41" spans="1:2" ht="15.3" x14ac:dyDescent="0.55000000000000004">
      <c r="A41" s="573" t="s">
        <v>102</v>
      </c>
      <c r="B41" s="570" t="s">
        <v>2</v>
      </c>
    </row>
    <row r="42" spans="1:2" ht="15.3" x14ac:dyDescent="0.55000000000000004">
      <c r="A42" s="574" t="s">
        <v>12</v>
      </c>
      <c r="B42" s="570">
        <v>0</v>
      </c>
    </row>
    <row r="43" spans="1:2" ht="15.3" x14ac:dyDescent="0.55000000000000004">
      <c r="A43" s="574" t="s">
        <v>13</v>
      </c>
      <c r="B43" s="570">
        <v>0</v>
      </c>
    </row>
    <row r="44" spans="1:2" ht="15.3" x14ac:dyDescent="0.55000000000000004">
      <c r="A44" s="574" t="s">
        <v>14</v>
      </c>
      <c r="B44" s="570">
        <v>0</v>
      </c>
    </row>
    <row r="45" spans="1:2" ht="15.3" x14ac:dyDescent="0.55000000000000004">
      <c r="A45" s="574" t="s">
        <v>15</v>
      </c>
      <c r="B45" s="568">
        <v>2000</v>
      </c>
    </row>
    <row r="46" spans="1:2" ht="15.3" x14ac:dyDescent="0.55000000000000004">
      <c r="A46" s="573" t="s">
        <v>7</v>
      </c>
      <c r="B46" s="568">
        <f>SUM(B42:B45)</f>
        <v>2000</v>
      </c>
    </row>
    <row r="47" spans="1:2" ht="15.3" x14ac:dyDescent="0.55000000000000004">
      <c r="A47" s="1166"/>
      <c r="B47" s="1166"/>
    </row>
    <row r="48" spans="1:2" ht="15.3" x14ac:dyDescent="0.55000000000000004">
      <c r="A48" s="567" t="s">
        <v>103</v>
      </c>
      <c r="B48" s="572"/>
    </row>
    <row r="49" spans="1:2" ht="15.3" x14ac:dyDescent="0.55000000000000004">
      <c r="A49" s="569" t="s">
        <v>560</v>
      </c>
      <c r="B49" s="570"/>
    </row>
    <row r="50" spans="1:2" ht="15.3" x14ac:dyDescent="0.55000000000000004">
      <c r="A50" s="569" t="s">
        <v>559</v>
      </c>
      <c r="B50" s="570">
        <v>62000</v>
      </c>
    </row>
    <row r="51" spans="1:2" ht="15.3" x14ac:dyDescent="0.55000000000000004">
      <c r="A51" s="569" t="s">
        <v>558</v>
      </c>
      <c r="B51" s="568"/>
    </row>
    <row r="52" spans="1:2" ht="15.3" x14ac:dyDescent="0.55000000000000004">
      <c r="A52" s="569" t="s">
        <v>557</v>
      </c>
      <c r="B52" s="568"/>
    </row>
    <row r="53" spans="1:2" ht="15.3" x14ac:dyDescent="0.55000000000000004">
      <c r="A53" s="569" t="s">
        <v>556</v>
      </c>
      <c r="B53" s="579"/>
    </row>
    <row r="54" spans="1:2" ht="15.3" x14ac:dyDescent="0.55000000000000004">
      <c r="A54" s="567" t="s">
        <v>7</v>
      </c>
      <c r="B54" s="566">
        <f>SUM(B49:B53)</f>
        <v>62000</v>
      </c>
    </row>
  </sheetData>
  <mergeCells count="19">
    <mergeCell ref="A10:B10"/>
    <mergeCell ref="A11:B11"/>
    <mergeCell ref="A12:B13"/>
    <mergeCell ref="A1:B1"/>
    <mergeCell ref="A2:B2"/>
    <mergeCell ref="A3:B3"/>
    <mergeCell ref="A4:B4"/>
    <mergeCell ref="A5:B5"/>
    <mergeCell ref="A6:B6"/>
    <mergeCell ref="A7:B7"/>
    <mergeCell ref="A8:B8"/>
    <mergeCell ref="A9:B9"/>
    <mergeCell ref="A47:B47"/>
    <mergeCell ref="A14:B14"/>
    <mergeCell ref="A15:B15"/>
    <mergeCell ref="A16:B16"/>
    <mergeCell ref="A17:B19"/>
    <mergeCell ref="A20:B20"/>
    <mergeCell ref="A21:B21"/>
  </mergeCells>
  <pageMargins left="0.7" right="0.7" top="0.75" bottom="0.75" header="0.3" footer="0.3"/>
  <pageSetup scale="73" orientation="portrait" horizontalDpi="4294967294" vertic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view="pageBreakPreview" topLeftCell="A22" zoomScale="60" zoomScaleNormal="100" workbookViewId="0">
      <selection activeCell="B44" sqref="B44:B48"/>
    </sheetView>
  </sheetViews>
  <sheetFormatPr defaultColWidth="9.33203125" defaultRowHeight="15.3" x14ac:dyDescent="0.55000000000000004"/>
  <cols>
    <col min="1" max="1" width="78.44140625" style="41" customWidth="1"/>
    <col min="2" max="2" width="13.6640625" style="64" customWidth="1"/>
    <col min="3" max="256" width="9.33203125" style="41"/>
    <col min="257" max="257" width="78.44140625" style="41" customWidth="1"/>
    <col min="258" max="258" width="13.6640625" style="41" customWidth="1"/>
    <col min="259" max="512" width="9.33203125" style="41"/>
    <col min="513" max="513" width="78.44140625" style="41" customWidth="1"/>
    <col min="514" max="514" width="13.6640625" style="41" customWidth="1"/>
    <col min="515" max="768" width="9.33203125" style="41"/>
    <col min="769" max="769" width="78.44140625" style="41" customWidth="1"/>
    <col min="770" max="770" width="13.6640625" style="41" customWidth="1"/>
    <col min="771" max="1024" width="9.33203125" style="41"/>
    <col min="1025" max="1025" width="78.44140625" style="41" customWidth="1"/>
    <col min="1026" max="1026" width="13.6640625" style="41" customWidth="1"/>
    <col min="1027" max="1280" width="9.33203125" style="41"/>
    <col min="1281" max="1281" width="78.44140625" style="41" customWidth="1"/>
    <col min="1282" max="1282" width="13.6640625" style="41" customWidth="1"/>
    <col min="1283" max="1536" width="9.33203125" style="41"/>
    <col min="1537" max="1537" width="78.44140625" style="41" customWidth="1"/>
    <col min="1538" max="1538" width="13.6640625" style="41" customWidth="1"/>
    <col min="1539" max="1792" width="9.33203125" style="41"/>
    <col min="1793" max="1793" width="78.44140625" style="41" customWidth="1"/>
    <col min="1794" max="1794" width="13.6640625" style="41" customWidth="1"/>
    <col min="1795" max="2048" width="9.33203125" style="41"/>
    <col min="2049" max="2049" width="78.44140625" style="41" customWidth="1"/>
    <col min="2050" max="2050" width="13.6640625" style="41" customWidth="1"/>
    <col min="2051" max="2304" width="9.33203125" style="41"/>
    <col min="2305" max="2305" width="78.44140625" style="41" customWidth="1"/>
    <col min="2306" max="2306" width="13.6640625" style="41" customWidth="1"/>
    <col min="2307" max="2560" width="9.33203125" style="41"/>
    <col min="2561" max="2561" width="78.44140625" style="41" customWidth="1"/>
    <col min="2562" max="2562" width="13.6640625" style="41" customWidth="1"/>
    <col min="2563" max="2816" width="9.33203125" style="41"/>
    <col min="2817" max="2817" width="78.44140625" style="41" customWidth="1"/>
    <col min="2818" max="2818" width="13.6640625" style="41" customWidth="1"/>
    <col min="2819" max="3072" width="9.33203125" style="41"/>
    <col min="3073" max="3073" width="78.44140625" style="41" customWidth="1"/>
    <col min="3074" max="3074" width="13.6640625" style="41" customWidth="1"/>
    <col min="3075" max="3328" width="9.33203125" style="41"/>
    <col min="3329" max="3329" width="78.44140625" style="41" customWidth="1"/>
    <col min="3330" max="3330" width="13.6640625" style="41" customWidth="1"/>
    <col min="3331" max="3584" width="9.33203125" style="41"/>
    <col min="3585" max="3585" width="78.44140625" style="41" customWidth="1"/>
    <col min="3586" max="3586" width="13.6640625" style="41" customWidth="1"/>
    <col min="3587" max="3840" width="9.33203125" style="41"/>
    <col min="3841" max="3841" width="78.44140625" style="41" customWidth="1"/>
    <col min="3842" max="3842" width="13.6640625" style="41" customWidth="1"/>
    <col min="3843" max="4096" width="9.33203125" style="41"/>
    <col min="4097" max="4097" width="78.44140625" style="41" customWidth="1"/>
    <col min="4098" max="4098" width="13.6640625" style="41" customWidth="1"/>
    <col min="4099" max="4352" width="9.33203125" style="41"/>
    <col min="4353" max="4353" width="78.44140625" style="41" customWidth="1"/>
    <col min="4354" max="4354" width="13.6640625" style="41" customWidth="1"/>
    <col min="4355" max="4608" width="9.33203125" style="41"/>
    <col min="4609" max="4609" width="78.44140625" style="41" customWidth="1"/>
    <col min="4610" max="4610" width="13.6640625" style="41" customWidth="1"/>
    <col min="4611" max="4864" width="9.33203125" style="41"/>
    <col min="4865" max="4865" width="78.44140625" style="41" customWidth="1"/>
    <col min="4866" max="4866" width="13.6640625" style="41" customWidth="1"/>
    <col min="4867" max="5120" width="9.33203125" style="41"/>
    <col min="5121" max="5121" width="78.44140625" style="41" customWidth="1"/>
    <col min="5122" max="5122" width="13.6640625" style="41" customWidth="1"/>
    <col min="5123" max="5376" width="9.33203125" style="41"/>
    <col min="5377" max="5377" width="78.44140625" style="41" customWidth="1"/>
    <col min="5378" max="5378" width="13.6640625" style="41" customWidth="1"/>
    <col min="5379" max="5632" width="9.33203125" style="41"/>
    <col min="5633" max="5633" width="78.44140625" style="41" customWidth="1"/>
    <col min="5634" max="5634" width="13.6640625" style="41" customWidth="1"/>
    <col min="5635" max="5888" width="9.33203125" style="41"/>
    <col min="5889" max="5889" width="78.44140625" style="41" customWidth="1"/>
    <col min="5890" max="5890" width="13.6640625" style="41" customWidth="1"/>
    <col min="5891" max="6144" width="9.33203125" style="41"/>
    <col min="6145" max="6145" width="78.44140625" style="41" customWidth="1"/>
    <col min="6146" max="6146" width="13.6640625" style="41" customWidth="1"/>
    <col min="6147" max="6400" width="9.33203125" style="41"/>
    <col min="6401" max="6401" width="78.44140625" style="41" customWidth="1"/>
    <col min="6402" max="6402" width="13.6640625" style="41" customWidth="1"/>
    <col min="6403" max="6656" width="9.33203125" style="41"/>
    <col min="6657" max="6657" width="78.44140625" style="41" customWidth="1"/>
    <col min="6658" max="6658" width="13.6640625" style="41" customWidth="1"/>
    <col min="6659" max="6912" width="9.33203125" style="41"/>
    <col min="6913" max="6913" width="78.44140625" style="41" customWidth="1"/>
    <col min="6914" max="6914" width="13.6640625" style="41" customWidth="1"/>
    <col min="6915" max="7168" width="9.33203125" style="41"/>
    <col min="7169" max="7169" width="78.44140625" style="41" customWidth="1"/>
    <col min="7170" max="7170" width="13.6640625" style="41" customWidth="1"/>
    <col min="7171" max="7424" width="9.33203125" style="41"/>
    <col min="7425" max="7425" width="78.44140625" style="41" customWidth="1"/>
    <col min="7426" max="7426" width="13.6640625" style="41" customWidth="1"/>
    <col min="7427" max="7680" width="9.33203125" style="41"/>
    <col min="7681" max="7681" width="78.44140625" style="41" customWidth="1"/>
    <col min="7682" max="7682" width="13.6640625" style="41" customWidth="1"/>
    <col min="7683" max="7936" width="9.33203125" style="41"/>
    <col min="7937" max="7937" width="78.44140625" style="41" customWidth="1"/>
    <col min="7938" max="7938" width="13.6640625" style="41" customWidth="1"/>
    <col min="7939" max="8192" width="9.33203125" style="41"/>
    <col min="8193" max="8193" width="78.44140625" style="41" customWidth="1"/>
    <col min="8194" max="8194" width="13.6640625" style="41" customWidth="1"/>
    <col min="8195" max="8448" width="9.33203125" style="41"/>
    <col min="8449" max="8449" width="78.44140625" style="41" customWidth="1"/>
    <col min="8450" max="8450" width="13.6640625" style="41" customWidth="1"/>
    <col min="8451" max="8704" width="9.33203125" style="41"/>
    <col min="8705" max="8705" width="78.44140625" style="41" customWidth="1"/>
    <col min="8706" max="8706" width="13.6640625" style="41" customWidth="1"/>
    <col min="8707" max="8960" width="9.33203125" style="41"/>
    <col min="8961" max="8961" width="78.44140625" style="41" customWidth="1"/>
    <col min="8962" max="8962" width="13.6640625" style="41" customWidth="1"/>
    <col min="8963" max="9216" width="9.33203125" style="41"/>
    <col min="9217" max="9217" width="78.44140625" style="41" customWidth="1"/>
    <col min="9218" max="9218" width="13.6640625" style="41" customWidth="1"/>
    <col min="9219" max="9472" width="9.33203125" style="41"/>
    <col min="9473" max="9473" width="78.44140625" style="41" customWidth="1"/>
    <col min="9474" max="9474" width="13.6640625" style="41" customWidth="1"/>
    <col min="9475" max="9728" width="9.33203125" style="41"/>
    <col min="9729" max="9729" width="78.44140625" style="41" customWidth="1"/>
    <col min="9730" max="9730" width="13.6640625" style="41" customWidth="1"/>
    <col min="9731" max="9984" width="9.33203125" style="41"/>
    <col min="9985" max="9985" width="78.44140625" style="41" customWidth="1"/>
    <col min="9986" max="9986" width="13.6640625" style="41" customWidth="1"/>
    <col min="9987" max="10240" width="9.33203125" style="41"/>
    <col min="10241" max="10241" width="78.44140625" style="41" customWidth="1"/>
    <col min="10242" max="10242" width="13.6640625" style="41" customWidth="1"/>
    <col min="10243" max="10496" width="9.33203125" style="41"/>
    <col min="10497" max="10497" width="78.44140625" style="41" customWidth="1"/>
    <col min="10498" max="10498" width="13.6640625" style="41" customWidth="1"/>
    <col min="10499" max="10752" width="9.33203125" style="41"/>
    <col min="10753" max="10753" width="78.44140625" style="41" customWidth="1"/>
    <col min="10754" max="10754" width="13.6640625" style="41" customWidth="1"/>
    <col min="10755" max="11008" width="9.33203125" style="41"/>
    <col min="11009" max="11009" width="78.44140625" style="41" customWidth="1"/>
    <col min="11010" max="11010" width="13.6640625" style="41" customWidth="1"/>
    <col min="11011" max="11264" width="9.33203125" style="41"/>
    <col min="11265" max="11265" width="78.44140625" style="41" customWidth="1"/>
    <col min="11266" max="11266" width="13.6640625" style="41" customWidth="1"/>
    <col min="11267" max="11520" width="9.33203125" style="41"/>
    <col min="11521" max="11521" width="78.44140625" style="41" customWidth="1"/>
    <col min="11522" max="11522" width="13.6640625" style="41" customWidth="1"/>
    <col min="11523" max="11776" width="9.33203125" style="41"/>
    <col min="11777" max="11777" width="78.44140625" style="41" customWidth="1"/>
    <col min="11778" max="11778" width="13.6640625" style="41" customWidth="1"/>
    <col min="11779" max="12032" width="9.33203125" style="41"/>
    <col min="12033" max="12033" width="78.44140625" style="41" customWidth="1"/>
    <col min="12034" max="12034" width="13.6640625" style="41" customWidth="1"/>
    <col min="12035" max="12288" width="9.33203125" style="41"/>
    <col min="12289" max="12289" width="78.44140625" style="41" customWidth="1"/>
    <col min="12290" max="12290" width="13.6640625" style="41" customWidth="1"/>
    <col min="12291" max="12544" width="9.33203125" style="41"/>
    <col min="12545" max="12545" width="78.44140625" style="41" customWidth="1"/>
    <col min="12546" max="12546" width="13.6640625" style="41" customWidth="1"/>
    <col min="12547" max="12800" width="9.33203125" style="41"/>
    <col min="12801" max="12801" width="78.44140625" style="41" customWidth="1"/>
    <col min="12802" max="12802" width="13.6640625" style="41" customWidth="1"/>
    <col min="12803" max="13056" width="9.33203125" style="41"/>
    <col min="13057" max="13057" width="78.44140625" style="41" customWidth="1"/>
    <col min="13058" max="13058" width="13.6640625" style="41" customWidth="1"/>
    <col min="13059" max="13312" width="9.33203125" style="41"/>
    <col min="13313" max="13313" width="78.44140625" style="41" customWidth="1"/>
    <col min="13314" max="13314" width="13.6640625" style="41" customWidth="1"/>
    <col min="13315" max="13568" width="9.33203125" style="41"/>
    <col min="13569" max="13569" width="78.44140625" style="41" customWidth="1"/>
    <col min="13570" max="13570" width="13.6640625" style="41" customWidth="1"/>
    <col min="13571" max="13824" width="9.33203125" style="41"/>
    <col min="13825" max="13825" width="78.44140625" style="41" customWidth="1"/>
    <col min="13826" max="13826" width="13.6640625" style="41" customWidth="1"/>
    <col min="13827" max="14080" width="9.33203125" style="41"/>
    <col min="14081" max="14081" width="78.44140625" style="41" customWidth="1"/>
    <col min="14082" max="14082" width="13.6640625" style="41" customWidth="1"/>
    <col min="14083" max="14336" width="9.33203125" style="41"/>
    <col min="14337" max="14337" width="78.44140625" style="41" customWidth="1"/>
    <col min="14338" max="14338" width="13.6640625" style="41" customWidth="1"/>
    <col min="14339" max="14592" width="9.33203125" style="41"/>
    <col min="14593" max="14593" width="78.44140625" style="41" customWidth="1"/>
    <col min="14594" max="14594" width="13.6640625" style="41" customWidth="1"/>
    <col min="14595" max="14848" width="9.33203125" style="41"/>
    <col min="14849" max="14849" width="78.44140625" style="41" customWidth="1"/>
    <col min="14850" max="14850" width="13.6640625" style="41" customWidth="1"/>
    <col min="14851" max="15104" width="9.33203125" style="41"/>
    <col min="15105" max="15105" width="78.44140625" style="41" customWidth="1"/>
    <col min="15106" max="15106" width="13.6640625" style="41" customWidth="1"/>
    <col min="15107" max="15360" width="9.33203125" style="41"/>
    <col min="15361" max="15361" width="78.44140625" style="41" customWidth="1"/>
    <col min="15362" max="15362" width="13.6640625" style="41" customWidth="1"/>
    <col min="15363" max="15616" width="9.33203125" style="41"/>
    <col min="15617" max="15617" width="78.44140625" style="41" customWidth="1"/>
    <col min="15618" max="15618" width="13.6640625" style="41" customWidth="1"/>
    <col min="15619" max="15872" width="9.33203125" style="41"/>
    <col min="15873" max="15873" width="78.44140625" style="41" customWidth="1"/>
    <col min="15874" max="15874" width="13.6640625" style="41" customWidth="1"/>
    <col min="15875" max="16128" width="9.33203125" style="41"/>
    <col min="16129" max="16129" width="78.44140625" style="41" customWidth="1"/>
    <col min="16130" max="16130" width="13.6640625" style="41" customWidth="1"/>
    <col min="16131" max="16384" width="9.33203125" style="41"/>
  </cols>
  <sheetData>
    <row r="1" spans="1:2" x14ac:dyDescent="0.55000000000000004">
      <c r="A1" s="1059" t="s">
        <v>0</v>
      </c>
      <c r="B1" s="1060"/>
    </row>
    <row r="2" spans="1:2" x14ac:dyDescent="0.55000000000000004">
      <c r="A2" s="1132" t="s">
        <v>1</v>
      </c>
      <c r="B2" s="1133"/>
    </row>
    <row r="3" spans="1:2" ht="12.75" customHeight="1" x14ac:dyDescent="0.55000000000000004">
      <c r="A3" s="173"/>
      <c r="B3" s="174"/>
    </row>
    <row r="4" spans="1:2" s="44" customFormat="1" ht="17.25" customHeight="1" x14ac:dyDescent="0.55000000000000004">
      <c r="A4" s="1134" t="s">
        <v>181</v>
      </c>
      <c r="B4" s="1135"/>
    </row>
    <row r="5" spans="1:2" ht="12.75" customHeight="1" x14ac:dyDescent="0.55000000000000004">
      <c r="A5" s="175"/>
      <c r="B5" s="176"/>
    </row>
    <row r="6" spans="1:2" x14ac:dyDescent="0.55000000000000004">
      <c r="A6" s="1136" t="s">
        <v>144</v>
      </c>
      <c r="B6" s="1137"/>
    </row>
    <row r="7" spans="1:2" x14ac:dyDescent="0.55000000000000004">
      <c r="A7" s="177" t="s">
        <v>31</v>
      </c>
      <c r="B7" s="178"/>
    </row>
    <row r="8" spans="1:2" x14ac:dyDescent="0.55000000000000004">
      <c r="A8" s="1065" t="s">
        <v>145</v>
      </c>
      <c r="B8" s="1064"/>
    </row>
    <row r="9" spans="1:2" x14ac:dyDescent="0.55000000000000004">
      <c r="A9" s="1138"/>
      <c r="B9" s="1139"/>
    </row>
    <row r="10" spans="1:2" ht="12.75" customHeight="1" x14ac:dyDescent="0.55000000000000004">
      <c r="A10" s="179"/>
      <c r="B10" s="180"/>
    </row>
    <row r="11" spans="1:2" x14ac:dyDescent="0.55000000000000004">
      <c r="A11" s="1130" t="s">
        <v>146</v>
      </c>
      <c r="B11" s="1131"/>
    </row>
    <row r="12" spans="1:2" x14ac:dyDescent="0.55000000000000004">
      <c r="A12" s="181" t="s">
        <v>147</v>
      </c>
      <c r="B12" s="182"/>
    </row>
    <row r="13" spans="1:2" x14ac:dyDescent="0.55000000000000004">
      <c r="A13" s="181" t="s">
        <v>148</v>
      </c>
      <c r="B13" s="182"/>
    </row>
    <row r="14" spans="1:2" x14ac:dyDescent="0.55000000000000004">
      <c r="A14" s="181" t="s">
        <v>149</v>
      </c>
      <c r="B14" s="182"/>
    </row>
    <row r="15" spans="1:2" x14ac:dyDescent="0.55000000000000004">
      <c r="A15" s="181" t="s">
        <v>150</v>
      </c>
      <c r="B15" s="182"/>
    </row>
    <row r="16" spans="1:2" x14ac:dyDescent="0.55000000000000004">
      <c r="A16" s="183" t="s">
        <v>151</v>
      </c>
      <c r="B16" s="184"/>
    </row>
    <row r="17" spans="1:4" ht="12.75" customHeight="1" x14ac:dyDescent="0.55000000000000004">
      <c r="A17" s="185"/>
      <c r="B17" s="186"/>
    </row>
    <row r="18" spans="1:4" x14ac:dyDescent="0.55000000000000004">
      <c r="A18" s="120" t="s">
        <v>16</v>
      </c>
      <c r="B18" s="121" t="s">
        <v>2</v>
      </c>
    </row>
    <row r="19" spans="1:4" x14ac:dyDescent="0.55000000000000004">
      <c r="A19" s="147" t="s">
        <v>3</v>
      </c>
      <c r="B19" s="121">
        <v>54004</v>
      </c>
    </row>
    <row r="20" spans="1:4" x14ac:dyDescent="0.55000000000000004">
      <c r="A20" s="187" t="s">
        <v>37</v>
      </c>
      <c r="B20" s="121"/>
    </row>
    <row r="21" spans="1:4" x14ac:dyDescent="0.55000000000000004">
      <c r="A21" s="147" t="s">
        <v>5</v>
      </c>
      <c r="B21" s="121"/>
    </row>
    <row r="22" spans="1:4" x14ac:dyDescent="0.55000000000000004">
      <c r="A22" s="147" t="s">
        <v>26</v>
      </c>
      <c r="B22" s="188"/>
    </row>
    <row r="23" spans="1:4" x14ac:dyDescent="0.55000000000000004">
      <c r="A23" s="147" t="s">
        <v>6</v>
      </c>
      <c r="B23" s="189"/>
      <c r="D23" s="44"/>
    </row>
    <row r="24" spans="1:4" s="52" customFormat="1" ht="15" x14ac:dyDescent="0.5">
      <c r="A24" s="120" t="s">
        <v>7</v>
      </c>
      <c r="B24" s="190">
        <f>SUM(B18:B22)-(B23)</f>
        <v>54004</v>
      </c>
    </row>
    <row r="25" spans="1:4" ht="12.75" customHeight="1" x14ac:dyDescent="0.55000000000000004">
      <c r="A25" s="185"/>
      <c r="B25" s="186"/>
    </row>
    <row r="26" spans="1:4" x14ac:dyDescent="0.55000000000000004">
      <c r="A26" s="120" t="s">
        <v>17</v>
      </c>
      <c r="B26" s="121"/>
    </row>
    <row r="27" spans="1:4" x14ac:dyDescent="0.55000000000000004">
      <c r="A27" s="147" t="s">
        <v>112</v>
      </c>
      <c r="B27" s="121"/>
    </row>
    <row r="28" spans="1:4" ht="16.5" customHeight="1" x14ac:dyDescent="0.55000000000000004">
      <c r="A28" s="147" t="s">
        <v>22</v>
      </c>
      <c r="B28" s="121"/>
    </row>
    <row r="29" spans="1:4" x14ac:dyDescent="0.55000000000000004">
      <c r="A29" s="147" t="s">
        <v>20</v>
      </c>
      <c r="B29" s="121">
        <v>54004</v>
      </c>
    </row>
    <row r="30" spans="1:4" x14ac:dyDescent="0.55000000000000004">
      <c r="A30" s="147" t="s">
        <v>8</v>
      </c>
      <c r="B30" s="121"/>
    </row>
    <row r="31" spans="1:4" x14ac:dyDescent="0.55000000000000004">
      <c r="A31" s="147" t="s">
        <v>113</v>
      </c>
      <c r="B31" s="121"/>
    </row>
    <row r="32" spans="1:4" x14ac:dyDescent="0.55000000000000004">
      <c r="A32" s="147" t="s">
        <v>9</v>
      </c>
      <c r="B32" s="121"/>
    </row>
    <row r="33" spans="1:2" x14ac:dyDescent="0.55000000000000004">
      <c r="A33" s="147" t="s">
        <v>10</v>
      </c>
      <c r="B33" s="121"/>
    </row>
    <row r="34" spans="1:2" s="52" customFormat="1" ht="15" x14ac:dyDescent="0.5">
      <c r="A34" s="120" t="s">
        <v>11</v>
      </c>
      <c r="B34" s="190">
        <f>SUM(B27:B33)</f>
        <v>54004</v>
      </c>
    </row>
    <row r="35" spans="1:2" ht="12.75" customHeight="1" x14ac:dyDescent="0.55000000000000004">
      <c r="A35" s="185"/>
      <c r="B35" s="186"/>
    </row>
    <row r="36" spans="1:2" x14ac:dyDescent="0.55000000000000004">
      <c r="A36" s="120" t="s">
        <v>18</v>
      </c>
      <c r="B36" s="121" t="s">
        <v>4</v>
      </c>
    </row>
    <row r="37" spans="1:2" x14ac:dyDescent="0.55000000000000004">
      <c r="A37" s="147" t="s">
        <v>12</v>
      </c>
      <c r="B37" s="121"/>
    </row>
    <row r="38" spans="1:2" x14ac:dyDescent="0.55000000000000004">
      <c r="A38" s="147" t="s">
        <v>13</v>
      </c>
      <c r="B38" s="121"/>
    </row>
    <row r="39" spans="1:2" x14ac:dyDescent="0.55000000000000004">
      <c r="A39" s="147" t="s">
        <v>14</v>
      </c>
      <c r="B39" s="121"/>
    </row>
    <row r="40" spans="1:2" x14ac:dyDescent="0.55000000000000004">
      <c r="A40" s="147" t="s">
        <v>15</v>
      </c>
      <c r="B40" s="121"/>
    </row>
    <row r="41" spans="1:2" s="52" customFormat="1" ht="15" x14ac:dyDescent="0.5">
      <c r="A41" s="120" t="s">
        <v>7</v>
      </c>
      <c r="B41" s="190">
        <f>SUM(B36:B40)</f>
        <v>0</v>
      </c>
    </row>
    <row r="42" spans="1:2" ht="12.75" customHeight="1" x14ac:dyDescent="0.55000000000000004">
      <c r="A42" s="191"/>
      <c r="B42" s="192"/>
    </row>
    <row r="43" spans="1:2" ht="15" customHeight="1" x14ac:dyDescent="0.55000000000000004">
      <c r="A43" s="120" t="s">
        <v>19</v>
      </c>
      <c r="B43" s="121"/>
    </row>
    <row r="44" spans="1:2" x14ac:dyDescent="0.55000000000000004">
      <c r="A44" s="102" t="s">
        <v>104</v>
      </c>
      <c r="B44" s="172">
        <v>13920</v>
      </c>
    </row>
    <row r="45" spans="1:2" x14ac:dyDescent="0.55000000000000004">
      <c r="A45" s="102" t="s">
        <v>111</v>
      </c>
      <c r="B45" s="172">
        <v>13020</v>
      </c>
    </row>
    <row r="46" spans="1:2" x14ac:dyDescent="0.55000000000000004">
      <c r="A46" s="63" t="s">
        <v>119</v>
      </c>
      <c r="B46" s="172">
        <v>12500</v>
      </c>
    </row>
    <row r="47" spans="1:2" x14ac:dyDescent="0.55000000000000004">
      <c r="A47" s="63" t="s">
        <v>139</v>
      </c>
      <c r="B47" s="172">
        <v>0</v>
      </c>
    </row>
    <row r="48" spans="1:2" x14ac:dyDescent="0.55000000000000004">
      <c r="A48" s="63" t="s">
        <v>168</v>
      </c>
      <c r="B48" s="172">
        <v>0</v>
      </c>
    </row>
    <row r="49" spans="1:2" ht="15.6" thickBot="1" x14ac:dyDescent="0.6">
      <c r="A49" s="106" t="s">
        <v>184</v>
      </c>
      <c r="B49" s="172">
        <v>0</v>
      </c>
    </row>
    <row r="50" spans="1:2" ht="15.9" thickTop="1" thickBot="1" x14ac:dyDescent="0.6">
      <c r="A50" s="106" t="s">
        <v>233</v>
      </c>
      <c r="B50" s="193">
        <v>0</v>
      </c>
    </row>
    <row r="51" spans="1:2" ht="15.9" thickTop="1" thickBot="1" x14ac:dyDescent="0.6">
      <c r="A51" s="194" t="s">
        <v>11</v>
      </c>
      <c r="B51" s="195">
        <f>SUM(B44:B50)</f>
        <v>39440</v>
      </c>
    </row>
  </sheetData>
  <mergeCells count="7">
    <mergeCell ref="A11:B11"/>
    <mergeCell ref="A1:B1"/>
    <mergeCell ref="A2:B2"/>
    <mergeCell ref="A4:B4"/>
    <mergeCell ref="A6:B6"/>
    <mergeCell ref="A8:B8"/>
    <mergeCell ref="A9:B9"/>
  </mergeCells>
  <pageMargins left="0.7" right="0.7" top="0.75" bottom="0.75" header="0.3" footer="0.3"/>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85" workbookViewId="0">
      <selection activeCell="B43" sqref="B43:B44"/>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10" x14ac:dyDescent="0.55000000000000004">
      <c r="A1" s="1059" t="s">
        <v>0</v>
      </c>
      <c r="B1" s="1060"/>
    </row>
    <row r="2" spans="1:10" x14ac:dyDescent="0.55000000000000004">
      <c r="A2" s="1061" t="s">
        <v>1</v>
      </c>
      <c r="B2" s="1062"/>
    </row>
    <row r="3" spans="1:10" ht="12.75" customHeight="1" x14ac:dyDescent="0.55000000000000004">
      <c r="A3" s="852"/>
      <c r="B3" s="853"/>
    </row>
    <row r="4" spans="1:10" s="44" customFormat="1" ht="17.25" customHeight="1" x14ac:dyDescent="0.55000000000000004">
      <c r="A4" s="1063" t="s">
        <v>707</v>
      </c>
      <c r="B4" s="1064"/>
    </row>
    <row r="5" spans="1:10" ht="12.75" customHeight="1" x14ac:dyDescent="0.55000000000000004">
      <c r="A5" s="191"/>
      <c r="B5" s="854"/>
    </row>
    <row r="6" spans="1:10" x14ac:dyDescent="0.55000000000000004">
      <c r="A6" s="1065" t="s">
        <v>122</v>
      </c>
      <c r="B6" s="1064"/>
    </row>
    <row r="7" spans="1:10" x14ac:dyDescent="0.55000000000000004">
      <c r="A7" s="805" t="s">
        <v>31</v>
      </c>
      <c r="B7" s="178"/>
    </row>
    <row r="8" spans="1:10" x14ac:dyDescent="0.55000000000000004">
      <c r="A8" s="1065" t="s">
        <v>82</v>
      </c>
      <c r="B8" s="1064"/>
    </row>
    <row r="9" spans="1:10" x14ac:dyDescent="0.55000000000000004">
      <c r="A9" s="1063" t="s">
        <v>47</v>
      </c>
      <c r="B9" s="1066"/>
    </row>
    <row r="10" spans="1:10" ht="12.75" customHeight="1" x14ac:dyDescent="0.55000000000000004">
      <c r="A10" s="196"/>
      <c r="B10" s="197"/>
    </row>
    <row r="11" spans="1:10" ht="15.3" customHeight="1" x14ac:dyDescent="0.55000000000000004">
      <c r="A11" s="1057" t="s">
        <v>24</v>
      </c>
      <c r="B11" s="1058"/>
    </row>
    <row r="12" spans="1:10" ht="12.75" customHeight="1" thickBot="1" x14ac:dyDescent="0.6">
      <c r="A12" s="198"/>
      <c r="B12" s="199"/>
    </row>
    <row r="13" spans="1:10" x14ac:dyDescent="0.55000000000000004">
      <c r="A13" s="855" t="s">
        <v>16</v>
      </c>
      <c r="B13" s="856" t="s">
        <v>2</v>
      </c>
    </row>
    <row r="14" spans="1:10" x14ac:dyDescent="0.55000000000000004">
      <c r="A14" s="857" t="s">
        <v>3</v>
      </c>
      <c r="B14" s="856" t="s">
        <v>2</v>
      </c>
    </row>
    <row r="15" spans="1:10" x14ac:dyDescent="0.55000000000000004">
      <c r="A15" s="857" t="s">
        <v>25</v>
      </c>
      <c r="B15" s="856"/>
      <c r="J15" s="63"/>
    </row>
    <row r="16" spans="1:10" x14ac:dyDescent="0.55000000000000004">
      <c r="A16" s="857" t="s">
        <v>5</v>
      </c>
      <c r="B16" s="856">
        <v>650000</v>
      </c>
    </row>
    <row r="17" spans="1:4" ht="15.6" thickBot="1" x14ac:dyDescent="0.6">
      <c r="A17" s="200" t="s">
        <v>26</v>
      </c>
      <c r="B17" s="201"/>
    </row>
    <row r="18" spans="1:4" ht="15.6" thickTop="1" x14ac:dyDescent="0.55000000000000004">
      <c r="A18" s="857" t="s">
        <v>6</v>
      </c>
      <c r="B18" s="858"/>
      <c r="D18" s="44"/>
    </row>
    <row r="19" spans="1:4" s="52" customFormat="1" thickBot="1" x14ac:dyDescent="0.55000000000000004">
      <c r="A19" s="122" t="s">
        <v>7</v>
      </c>
      <c r="B19" s="124">
        <f>SUM(B13:B17)-(B18)</f>
        <v>650000</v>
      </c>
    </row>
    <row r="20" spans="1:4" ht="12.75" customHeight="1" x14ac:dyDescent="0.55000000000000004">
      <c r="A20" s="191"/>
      <c r="B20" s="192"/>
    </row>
    <row r="21" spans="1:4" x14ac:dyDescent="0.55000000000000004">
      <c r="A21" s="855" t="s">
        <v>17</v>
      </c>
      <c r="B21" s="856"/>
    </row>
    <row r="22" spans="1:4" ht="16.5" customHeight="1" x14ac:dyDescent="0.55000000000000004">
      <c r="A22" s="857" t="s">
        <v>22</v>
      </c>
      <c r="B22" s="856">
        <v>385000</v>
      </c>
    </row>
    <row r="23" spans="1:4" x14ac:dyDescent="0.55000000000000004">
      <c r="A23" s="857" t="s">
        <v>20</v>
      </c>
      <c r="B23" s="856"/>
    </row>
    <row r="24" spans="1:4" x14ac:dyDescent="0.55000000000000004">
      <c r="A24" s="857" t="s">
        <v>8</v>
      </c>
      <c r="B24" s="856"/>
    </row>
    <row r="25" spans="1:4" x14ac:dyDescent="0.55000000000000004">
      <c r="A25" s="857" t="s">
        <v>125</v>
      </c>
      <c r="B25" s="856">
        <v>265000</v>
      </c>
    </row>
    <row r="26" spans="1:4" x14ac:dyDescent="0.55000000000000004">
      <c r="A26" s="857" t="s">
        <v>9</v>
      </c>
      <c r="B26" s="856"/>
    </row>
    <row r="27" spans="1:4" ht="15.6" thickBot="1" x14ac:dyDescent="0.6">
      <c r="A27" s="200" t="s">
        <v>10</v>
      </c>
      <c r="B27" s="146"/>
    </row>
    <row r="28" spans="1:4" s="52" customFormat="1" ht="15.6" thickTop="1" thickBot="1" x14ac:dyDescent="0.55000000000000004">
      <c r="A28" s="202" t="s">
        <v>11</v>
      </c>
      <c r="B28" s="123">
        <f>SUM(B22:B27)</f>
        <v>650000</v>
      </c>
    </row>
    <row r="29" spans="1:4" ht="12.75" customHeight="1" x14ac:dyDescent="0.55000000000000004">
      <c r="A29" s="191"/>
      <c r="B29" s="192"/>
    </row>
    <row r="30" spans="1:4" x14ac:dyDescent="0.55000000000000004">
      <c r="A30" s="855" t="s">
        <v>18</v>
      </c>
      <c r="B30" s="856" t="s">
        <v>4</v>
      </c>
    </row>
    <row r="31" spans="1:4" x14ac:dyDescent="0.55000000000000004">
      <c r="A31" s="857" t="s">
        <v>12</v>
      </c>
      <c r="B31" s="856"/>
    </row>
    <row r="32" spans="1:4" x14ac:dyDescent="0.55000000000000004">
      <c r="A32" s="857" t="s">
        <v>13</v>
      </c>
      <c r="B32" s="856"/>
    </row>
    <row r="33" spans="1:2" x14ac:dyDescent="0.55000000000000004">
      <c r="A33" s="857" t="s">
        <v>14</v>
      </c>
      <c r="B33" s="856"/>
    </row>
    <row r="34" spans="1:2" ht="15.6" thickBot="1" x14ac:dyDescent="0.6">
      <c r="A34" s="200" t="s">
        <v>15</v>
      </c>
      <c r="B34" s="146"/>
    </row>
    <row r="35" spans="1:2" s="52" customFormat="1" ht="15.6" thickTop="1" thickBot="1" x14ac:dyDescent="0.55000000000000004">
      <c r="A35" s="202" t="s">
        <v>7</v>
      </c>
      <c r="B35" s="123">
        <f>SUM(B30:B34)</f>
        <v>0</v>
      </c>
    </row>
    <row r="36" spans="1:2" ht="12.75" customHeight="1" x14ac:dyDescent="0.55000000000000004">
      <c r="A36" s="191"/>
      <c r="B36" s="192"/>
    </row>
    <row r="37" spans="1:2" x14ac:dyDescent="0.55000000000000004">
      <c r="A37" s="855" t="s">
        <v>19</v>
      </c>
      <c r="B37" s="856"/>
    </row>
    <row r="38" spans="1:2" x14ac:dyDescent="0.55000000000000004">
      <c r="A38" s="859" t="s">
        <v>104</v>
      </c>
      <c r="B38" s="203"/>
    </row>
    <row r="39" spans="1:2" x14ac:dyDescent="0.55000000000000004">
      <c r="A39" s="859" t="s">
        <v>111</v>
      </c>
      <c r="B39" s="203">
        <v>650000</v>
      </c>
    </row>
    <row r="40" spans="1:2" x14ac:dyDescent="0.55000000000000004">
      <c r="A40" s="860" t="s">
        <v>119</v>
      </c>
      <c r="B40" s="203"/>
    </row>
    <row r="41" spans="1:2" x14ac:dyDescent="0.55000000000000004">
      <c r="A41" s="860" t="s">
        <v>139</v>
      </c>
      <c r="B41" s="856"/>
    </row>
    <row r="42" spans="1:2" x14ac:dyDescent="0.55000000000000004">
      <c r="A42" s="860" t="s">
        <v>168</v>
      </c>
      <c r="B42" s="856"/>
    </row>
    <row r="43" spans="1:2" x14ac:dyDescent="0.55000000000000004">
      <c r="A43" s="860" t="s">
        <v>184</v>
      </c>
      <c r="B43" s="203"/>
    </row>
    <row r="44" spans="1:2" ht="15.6" thickBot="1" x14ac:dyDescent="0.6">
      <c r="A44" s="880" t="s">
        <v>233</v>
      </c>
      <c r="B44" s="211"/>
    </row>
    <row r="45" spans="1:2" ht="15.9" thickTop="1" thickBot="1" x14ac:dyDescent="0.6">
      <c r="A45" s="202" t="s">
        <v>11</v>
      </c>
      <c r="B45" s="123">
        <f>SUM(B39:B44)</f>
        <v>650000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firstPageNumber="9"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zoomScale="85" workbookViewId="0">
      <selection activeCell="D19" sqref="D19"/>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10" x14ac:dyDescent="0.55000000000000004">
      <c r="A1" s="1059" t="s">
        <v>0</v>
      </c>
      <c r="B1" s="1060"/>
    </row>
    <row r="2" spans="1:10" x14ac:dyDescent="0.55000000000000004">
      <c r="A2" s="1061" t="s">
        <v>1</v>
      </c>
      <c r="B2" s="1062"/>
    </row>
    <row r="3" spans="1:10" ht="12.75" customHeight="1" x14ac:dyDescent="0.55000000000000004">
      <c r="A3" s="852"/>
      <c r="B3" s="853"/>
    </row>
    <row r="4" spans="1:10" s="44" customFormat="1" ht="17.25" customHeight="1" x14ac:dyDescent="0.55000000000000004">
      <c r="A4" s="1063" t="s">
        <v>81</v>
      </c>
      <c r="B4" s="1064"/>
    </row>
    <row r="5" spans="1:10" ht="12.75" customHeight="1" x14ac:dyDescent="0.55000000000000004">
      <c r="A5" s="191"/>
      <c r="B5" s="854"/>
    </row>
    <row r="6" spans="1:10" x14ac:dyDescent="0.55000000000000004">
      <c r="A6" s="1065" t="s">
        <v>122</v>
      </c>
      <c r="B6" s="1064"/>
    </row>
    <row r="7" spans="1:10" x14ac:dyDescent="0.55000000000000004">
      <c r="A7" s="805" t="s">
        <v>31</v>
      </c>
      <c r="B7" s="178"/>
    </row>
    <row r="8" spans="1:10" x14ac:dyDescent="0.55000000000000004">
      <c r="A8" s="1065" t="s">
        <v>82</v>
      </c>
      <c r="B8" s="1064"/>
    </row>
    <row r="9" spans="1:10" x14ac:dyDescent="0.55000000000000004">
      <c r="A9" s="1063" t="s">
        <v>47</v>
      </c>
      <c r="B9" s="1066"/>
    </row>
    <row r="10" spans="1:10" ht="12.75" customHeight="1" x14ac:dyDescent="0.55000000000000004">
      <c r="A10" s="196"/>
      <c r="B10" s="197"/>
    </row>
    <row r="11" spans="1:10" x14ac:dyDescent="0.55000000000000004">
      <c r="A11" s="1057" t="s">
        <v>24</v>
      </c>
      <c r="B11" s="1058"/>
    </row>
    <row r="12" spans="1:10" ht="12.75" customHeight="1" thickBot="1" x14ac:dyDescent="0.6">
      <c r="A12" s="198"/>
      <c r="B12" s="199"/>
    </row>
    <row r="13" spans="1:10" x14ac:dyDescent="0.55000000000000004">
      <c r="A13" s="855" t="s">
        <v>16</v>
      </c>
      <c r="B13" s="856" t="s">
        <v>2</v>
      </c>
    </row>
    <row r="14" spans="1:10" x14ac:dyDescent="0.55000000000000004">
      <c r="A14" s="857" t="s">
        <v>3</v>
      </c>
      <c r="B14" s="856" t="s">
        <v>2</v>
      </c>
    </row>
    <row r="15" spans="1:10" x14ac:dyDescent="0.55000000000000004">
      <c r="A15" s="857" t="s">
        <v>25</v>
      </c>
      <c r="B15" s="856">
        <v>217275</v>
      </c>
      <c r="J15" s="63"/>
    </row>
    <row r="16" spans="1:10" x14ac:dyDescent="0.55000000000000004">
      <c r="A16" s="857" t="s">
        <v>5</v>
      </c>
      <c r="B16" s="856">
        <v>3397305</v>
      </c>
    </row>
    <row r="17" spans="1:4" ht="15.6" thickBot="1" x14ac:dyDescent="0.6">
      <c r="A17" s="200" t="s">
        <v>26</v>
      </c>
      <c r="B17" s="201"/>
    </row>
    <row r="18" spans="1:4" ht="15.6" thickTop="1" x14ac:dyDescent="0.55000000000000004">
      <c r="A18" s="857" t="s">
        <v>6</v>
      </c>
      <c r="B18" s="858"/>
      <c r="D18" s="44"/>
    </row>
    <row r="19" spans="1:4" s="52" customFormat="1" thickBot="1" x14ac:dyDescent="0.55000000000000004">
      <c r="A19" s="122" t="s">
        <v>7</v>
      </c>
      <c r="B19" s="124">
        <f>SUM(B13:B17)-(B18)</f>
        <v>3614580</v>
      </c>
    </row>
    <row r="20" spans="1:4" ht="12.75" customHeight="1" x14ac:dyDescent="0.55000000000000004">
      <c r="A20" s="191"/>
      <c r="B20" s="192"/>
    </row>
    <row r="21" spans="1:4" x14ac:dyDescent="0.55000000000000004">
      <c r="A21" s="855" t="s">
        <v>17</v>
      </c>
      <c r="B21" s="856"/>
    </row>
    <row r="22" spans="1:4" x14ac:dyDescent="0.55000000000000004">
      <c r="A22" s="857" t="s">
        <v>138</v>
      </c>
      <c r="B22" s="856">
        <v>2891664</v>
      </c>
    </row>
    <row r="23" spans="1:4" ht="16.5" customHeight="1" x14ac:dyDescent="0.55000000000000004">
      <c r="A23" s="857" t="s">
        <v>22</v>
      </c>
      <c r="B23" s="856"/>
    </row>
    <row r="24" spans="1:4" x14ac:dyDescent="0.55000000000000004">
      <c r="A24" s="857" t="s">
        <v>20</v>
      </c>
      <c r="B24" s="856"/>
    </row>
    <row r="25" spans="1:4" x14ac:dyDescent="0.55000000000000004">
      <c r="A25" s="857" t="s">
        <v>8</v>
      </c>
      <c r="B25" s="856"/>
    </row>
    <row r="26" spans="1:4" x14ac:dyDescent="0.55000000000000004">
      <c r="A26" s="857" t="s">
        <v>125</v>
      </c>
      <c r="B26" s="856">
        <v>722916</v>
      </c>
    </row>
    <row r="27" spans="1:4" x14ac:dyDescent="0.55000000000000004">
      <c r="A27" s="857" t="s">
        <v>9</v>
      </c>
      <c r="B27" s="856"/>
    </row>
    <row r="28" spans="1:4" ht="15.6" thickBot="1" x14ac:dyDescent="0.6">
      <c r="A28" s="200" t="s">
        <v>10</v>
      </c>
      <c r="B28" s="146"/>
    </row>
    <row r="29" spans="1:4" s="52" customFormat="1" ht="15.6" thickTop="1" thickBot="1" x14ac:dyDescent="0.55000000000000004">
      <c r="A29" s="202" t="s">
        <v>11</v>
      </c>
      <c r="B29" s="123">
        <f>SUM(B22:B28)</f>
        <v>3614580</v>
      </c>
    </row>
    <row r="30" spans="1:4" ht="12.75" customHeight="1" x14ac:dyDescent="0.55000000000000004">
      <c r="A30" s="191"/>
      <c r="B30" s="192"/>
    </row>
    <row r="31" spans="1:4" x14ac:dyDescent="0.55000000000000004">
      <c r="A31" s="855" t="s">
        <v>18</v>
      </c>
      <c r="B31" s="856" t="s">
        <v>4</v>
      </c>
    </row>
    <row r="32" spans="1:4" x14ac:dyDescent="0.55000000000000004">
      <c r="A32" s="857" t="s">
        <v>12</v>
      </c>
      <c r="B32" s="856"/>
    </row>
    <row r="33" spans="1:2" x14ac:dyDescent="0.55000000000000004">
      <c r="A33" s="857" t="s">
        <v>13</v>
      </c>
      <c r="B33" s="856"/>
    </row>
    <row r="34" spans="1:2" x14ac:dyDescent="0.55000000000000004">
      <c r="A34" s="857" t="s">
        <v>14</v>
      </c>
      <c r="B34" s="856"/>
    </row>
    <row r="35" spans="1:2" ht="15.6" thickBot="1" x14ac:dyDescent="0.6">
      <c r="A35" s="200" t="s">
        <v>15</v>
      </c>
      <c r="B35" s="146"/>
    </row>
    <row r="36" spans="1:2" s="52" customFormat="1" ht="15.6" thickTop="1" thickBot="1" x14ac:dyDescent="0.55000000000000004">
      <c r="A36" s="202" t="s">
        <v>7</v>
      </c>
      <c r="B36" s="123">
        <f>SUM(B31:B35)</f>
        <v>0</v>
      </c>
    </row>
    <row r="37" spans="1:2" ht="12.75" customHeight="1" x14ac:dyDescent="0.55000000000000004">
      <c r="A37" s="191"/>
      <c r="B37" s="192"/>
    </row>
    <row r="38" spans="1:2" x14ac:dyDescent="0.55000000000000004">
      <c r="A38" s="855" t="s">
        <v>19</v>
      </c>
      <c r="B38" s="856"/>
    </row>
    <row r="39" spans="1:2" x14ac:dyDescent="0.55000000000000004">
      <c r="A39" s="859" t="s">
        <v>104</v>
      </c>
      <c r="B39" s="203"/>
    </row>
    <row r="40" spans="1:2" x14ac:dyDescent="0.55000000000000004">
      <c r="A40" s="859" t="s">
        <v>111</v>
      </c>
      <c r="B40" s="203"/>
    </row>
    <row r="41" spans="1:2" x14ac:dyDescent="0.55000000000000004">
      <c r="A41" s="860" t="s">
        <v>119</v>
      </c>
      <c r="B41" s="203"/>
    </row>
    <row r="42" spans="1:2" x14ac:dyDescent="0.55000000000000004">
      <c r="A42" s="860" t="s">
        <v>139</v>
      </c>
      <c r="B42" s="856">
        <v>1632821</v>
      </c>
    </row>
    <row r="43" spans="1:2" x14ac:dyDescent="0.55000000000000004">
      <c r="A43" s="860" t="s">
        <v>168</v>
      </c>
      <c r="B43" s="856">
        <v>1981759</v>
      </c>
    </row>
    <row r="44" spans="1:2" x14ac:dyDescent="0.55000000000000004">
      <c r="A44" s="860" t="s">
        <v>184</v>
      </c>
      <c r="B44" s="203"/>
    </row>
    <row r="45" spans="1:2" ht="15.6" thickBot="1" x14ac:dyDescent="0.6">
      <c r="A45" s="880" t="s">
        <v>233</v>
      </c>
      <c r="B45" s="211"/>
    </row>
    <row r="46" spans="1:2" ht="15.9" thickTop="1" thickBot="1" x14ac:dyDescent="0.6">
      <c r="A46" s="202" t="s">
        <v>11</v>
      </c>
      <c r="B46" s="123">
        <f>SUM(B40:B45)</f>
        <v>3614580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firstPageNumber="9"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zoomScale="85" workbookViewId="0">
      <selection activeCell="A17" sqref="A17:B17"/>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12" x14ac:dyDescent="0.55000000000000004">
      <c r="A1" s="1059" t="s">
        <v>0</v>
      </c>
      <c r="B1" s="1060"/>
    </row>
    <row r="2" spans="1:12" x14ac:dyDescent="0.55000000000000004">
      <c r="A2" s="1061" t="s">
        <v>1</v>
      </c>
      <c r="B2" s="1062"/>
    </row>
    <row r="3" spans="1:12" ht="12.75" customHeight="1" x14ac:dyDescent="0.55000000000000004">
      <c r="A3" s="852"/>
      <c r="B3" s="853"/>
    </row>
    <row r="4" spans="1:12" s="44" customFormat="1" ht="17.25" customHeight="1" x14ac:dyDescent="0.55000000000000004">
      <c r="A4" s="1063" t="s">
        <v>601</v>
      </c>
      <c r="B4" s="1064"/>
    </row>
    <row r="5" spans="1:12" ht="12.75" customHeight="1" x14ac:dyDescent="0.55000000000000004">
      <c r="A5" s="191"/>
      <c r="B5" s="854"/>
    </row>
    <row r="6" spans="1:12" x14ac:dyDescent="0.55000000000000004">
      <c r="A6" s="1065" t="s">
        <v>173</v>
      </c>
      <c r="B6" s="1064"/>
    </row>
    <row r="7" spans="1:12" x14ac:dyDescent="0.55000000000000004">
      <c r="A7" s="805" t="s">
        <v>31</v>
      </c>
      <c r="B7" s="178"/>
    </row>
    <row r="8" spans="1:12" x14ac:dyDescent="0.55000000000000004">
      <c r="A8" s="1065" t="s">
        <v>172</v>
      </c>
      <c r="B8" s="1064"/>
    </row>
    <row r="9" spans="1:12" x14ac:dyDescent="0.55000000000000004">
      <c r="A9" s="1063" t="s">
        <v>47</v>
      </c>
      <c r="B9" s="1066"/>
    </row>
    <row r="10" spans="1:12" ht="12.75" customHeight="1" x14ac:dyDescent="0.55000000000000004">
      <c r="A10" s="196"/>
      <c r="B10" s="197"/>
    </row>
    <row r="11" spans="1:12" x14ac:dyDescent="0.55000000000000004">
      <c r="A11" s="1057" t="s">
        <v>24</v>
      </c>
      <c r="B11" s="1058"/>
    </row>
    <row r="12" spans="1:12" ht="12.75" customHeight="1" thickBot="1" x14ac:dyDescent="0.6">
      <c r="A12" s="198"/>
      <c r="B12" s="199"/>
    </row>
    <row r="13" spans="1:12" x14ac:dyDescent="0.55000000000000004">
      <c r="A13" s="855" t="s">
        <v>16</v>
      </c>
      <c r="B13" s="856" t="s">
        <v>2</v>
      </c>
    </row>
    <row r="14" spans="1:12" x14ac:dyDescent="0.55000000000000004">
      <c r="A14" s="857" t="s">
        <v>3</v>
      </c>
      <c r="B14" s="856" t="s">
        <v>2</v>
      </c>
    </row>
    <row r="15" spans="1:12" x14ac:dyDescent="0.55000000000000004">
      <c r="A15" s="857" t="s">
        <v>25</v>
      </c>
      <c r="B15" s="856">
        <v>43000</v>
      </c>
      <c r="L15" s="63"/>
    </row>
    <row r="16" spans="1:12" x14ac:dyDescent="0.55000000000000004">
      <c r="A16" s="857" t="s">
        <v>5</v>
      </c>
      <c r="B16" s="856">
        <v>172000</v>
      </c>
    </row>
    <row r="17" spans="1:4" ht="15.6" thickBot="1" x14ac:dyDescent="0.6">
      <c r="A17" s="200" t="s">
        <v>26</v>
      </c>
      <c r="B17" s="201"/>
    </row>
    <row r="18" spans="1:4" ht="15.6" thickTop="1" x14ac:dyDescent="0.55000000000000004">
      <c r="A18" s="857" t="s">
        <v>6</v>
      </c>
      <c r="B18" s="858"/>
      <c r="D18" s="44"/>
    </row>
    <row r="19" spans="1:4" s="52" customFormat="1" thickBot="1" x14ac:dyDescent="0.55000000000000004">
      <c r="A19" s="122" t="s">
        <v>7</v>
      </c>
      <c r="B19" s="124">
        <f>SUM(B13:B17)-(B18)</f>
        <v>215000</v>
      </c>
    </row>
    <row r="20" spans="1:4" ht="12.75" customHeight="1" x14ac:dyDescent="0.55000000000000004">
      <c r="A20" s="191"/>
      <c r="B20" s="192"/>
    </row>
    <row r="21" spans="1:4" x14ac:dyDescent="0.55000000000000004">
      <c r="A21" s="855" t="s">
        <v>17</v>
      </c>
      <c r="B21" s="856"/>
    </row>
    <row r="22" spans="1:4" x14ac:dyDescent="0.55000000000000004">
      <c r="A22" s="857" t="s">
        <v>138</v>
      </c>
      <c r="B22" s="856">
        <f>B19*0.8</f>
        <v>172000</v>
      </c>
    </row>
    <row r="23" spans="1:4" ht="16.5" customHeight="1" x14ac:dyDescent="0.55000000000000004">
      <c r="A23" s="857" t="s">
        <v>22</v>
      </c>
      <c r="B23" s="856"/>
    </row>
    <row r="24" spans="1:4" x14ac:dyDescent="0.55000000000000004">
      <c r="A24" s="857" t="s">
        <v>20</v>
      </c>
      <c r="B24" s="856"/>
    </row>
    <row r="25" spans="1:4" x14ac:dyDescent="0.55000000000000004">
      <c r="A25" s="857" t="s">
        <v>8</v>
      </c>
      <c r="B25" s="856"/>
    </row>
    <row r="26" spans="1:4" x14ac:dyDescent="0.55000000000000004">
      <c r="A26" s="857" t="s">
        <v>125</v>
      </c>
      <c r="B26" s="856">
        <f>B19*0.2</f>
        <v>43000</v>
      </c>
    </row>
    <row r="27" spans="1:4" x14ac:dyDescent="0.55000000000000004">
      <c r="A27" s="857" t="s">
        <v>9</v>
      </c>
      <c r="B27" s="856"/>
    </row>
    <row r="28" spans="1:4" ht="15.6" thickBot="1" x14ac:dyDescent="0.6">
      <c r="A28" s="200" t="s">
        <v>10</v>
      </c>
      <c r="B28" s="146"/>
    </row>
    <row r="29" spans="1:4" s="52" customFormat="1" ht="15.6" thickTop="1" thickBot="1" x14ac:dyDescent="0.55000000000000004">
      <c r="A29" s="202" t="s">
        <v>11</v>
      </c>
      <c r="B29" s="123">
        <f>SUM(B22:B28)</f>
        <v>215000</v>
      </c>
    </row>
    <row r="30" spans="1:4" ht="12.75" customHeight="1" x14ac:dyDescent="0.55000000000000004">
      <c r="A30" s="191"/>
      <c r="B30" s="192"/>
    </row>
    <row r="31" spans="1:4" x14ac:dyDescent="0.55000000000000004">
      <c r="A31" s="855" t="s">
        <v>18</v>
      </c>
      <c r="B31" s="856" t="s">
        <v>4</v>
      </c>
    </row>
    <row r="32" spans="1:4" x14ac:dyDescent="0.55000000000000004">
      <c r="A32" s="857" t="s">
        <v>12</v>
      </c>
      <c r="B32" s="856"/>
    </row>
    <row r="33" spans="1:2" x14ac:dyDescent="0.55000000000000004">
      <c r="A33" s="857" t="s">
        <v>13</v>
      </c>
      <c r="B33" s="856"/>
    </row>
    <row r="34" spans="1:2" x14ac:dyDescent="0.55000000000000004">
      <c r="A34" s="857" t="s">
        <v>14</v>
      </c>
      <c r="B34" s="856"/>
    </row>
    <row r="35" spans="1:2" ht="15.6" thickBot="1" x14ac:dyDescent="0.6">
      <c r="A35" s="200" t="s">
        <v>15</v>
      </c>
      <c r="B35" s="146"/>
    </row>
    <row r="36" spans="1:2" s="52" customFormat="1" ht="15.6" thickTop="1" thickBot="1" x14ac:dyDescent="0.55000000000000004">
      <c r="A36" s="202" t="s">
        <v>7</v>
      </c>
      <c r="B36" s="123">
        <f>SUM(B31:B35)</f>
        <v>0</v>
      </c>
    </row>
    <row r="37" spans="1:2" ht="12.75" customHeight="1" x14ac:dyDescent="0.55000000000000004">
      <c r="A37" s="191"/>
      <c r="B37" s="192"/>
    </row>
    <row r="38" spans="1:2" x14ac:dyDescent="0.55000000000000004">
      <c r="A38" s="855" t="s">
        <v>19</v>
      </c>
      <c r="B38" s="856"/>
    </row>
    <row r="39" spans="1:2" x14ac:dyDescent="0.55000000000000004">
      <c r="A39" s="859" t="s">
        <v>104</v>
      </c>
      <c r="B39" s="203"/>
    </row>
    <row r="40" spans="1:2" x14ac:dyDescent="0.55000000000000004">
      <c r="A40" s="859" t="s">
        <v>111</v>
      </c>
      <c r="B40" s="856" t="s">
        <v>2</v>
      </c>
    </row>
    <row r="41" spans="1:2" x14ac:dyDescent="0.55000000000000004">
      <c r="A41" s="860" t="s">
        <v>119</v>
      </c>
      <c r="B41" s="856"/>
    </row>
    <row r="42" spans="1:2" x14ac:dyDescent="0.55000000000000004">
      <c r="A42" s="860" t="s">
        <v>139</v>
      </c>
      <c r="B42" s="856">
        <v>43000</v>
      </c>
    </row>
    <row r="43" spans="1:2" x14ac:dyDescent="0.55000000000000004">
      <c r="A43" s="860" t="s">
        <v>168</v>
      </c>
      <c r="B43" s="203"/>
    </row>
    <row r="44" spans="1:2" x14ac:dyDescent="0.55000000000000004">
      <c r="A44" s="860" t="s">
        <v>184</v>
      </c>
      <c r="B44" s="203">
        <v>172000</v>
      </c>
    </row>
    <row r="45" spans="1:2" ht="15.6" thickBot="1" x14ac:dyDescent="0.6">
      <c r="A45" s="880" t="s">
        <v>233</v>
      </c>
      <c r="B45" s="211"/>
    </row>
    <row r="46" spans="1:2" ht="15.9" thickTop="1" thickBot="1" x14ac:dyDescent="0.6">
      <c r="A46" s="202" t="s">
        <v>11</v>
      </c>
      <c r="B46" s="123">
        <f>SUM(B41:B45)</f>
        <v>215000</v>
      </c>
    </row>
    <row r="47" spans="1:2" x14ac:dyDescent="0.55000000000000004">
      <c r="A47" s="41" t="s">
        <v>230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firstPageNumber="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activeCell="A39" sqref="A39:A45"/>
    </sheetView>
  </sheetViews>
  <sheetFormatPr defaultColWidth="9.27734375" defaultRowHeight="15.3" x14ac:dyDescent="0.55000000000000004"/>
  <cols>
    <col min="1" max="1" width="78.44140625" style="41" customWidth="1"/>
    <col min="2" max="2" width="13.71875" style="64" customWidth="1"/>
    <col min="3" max="16384" width="9.27734375" style="41"/>
  </cols>
  <sheetData>
    <row r="1" spans="1:2" x14ac:dyDescent="0.55000000000000004">
      <c r="A1" s="1059" t="s">
        <v>0</v>
      </c>
      <c r="B1" s="1060"/>
    </row>
    <row r="2" spans="1:2" x14ac:dyDescent="0.55000000000000004">
      <c r="A2" s="1061" t="s">
        <v>1</v>
      </c>
      <c r="B2" s="1062"/>
    </row>
    <row r="3" spans="1:2" ht="12.75" customHeight="1" x14ac:dyDescent="0.55000000000000004">
      <c r="A3" s="852"/>
      <c r="B3" s="853"/>
    </row>
    <row r="4" spans="1:2" s="44" customFormat="1" ht="17.25" customHeight="1" x14ac:dyDescent="0.55000000000000004">
      <c r="A4" s="1063" t="s">
        <v>32</v>
      </c>
      <c r="B4" s="1064"/>
    </row>
    <row r="5" spans="1:2" ht="12.75" customHeight="1" x14ac:dyDescent="0.55000000000000004">
      <c r="A5" s="191"/>
      <c r="B5" s="854"/>
    </row>
    <row r="6" spans="1:2" x14ac:dyDescent="0.55000000000000004">
      <c r="A6" s="1065" t="s">
        <v>29</v>
      </c>
      <c r="B6" s="1064"/>
    </row>
    <row r="7" spans="1:2" x14ac:dyDescent="0.55000000000000004">
      <c r="A7" s="805" t="s">
        <v>31</v>
      </c>
      <c r="B7" s="178"/>
    </row>
    <row r="8" spans="1:2" x14ac:dyDescent="0.55000000000000004">
      <c r="A8" s="1065" t="s">
        <v>82</v>
      </c>
      <c r="B8" s="1064"/>
    </row>
    <row r="9" spans="1:2" x14ac:dyDescent="0.55000000000000004">
      <c r="A9" s="1065"/>
      <c r="B9" s="1064"/>
    </row>
    <row r="10" spans="1:2" ht="12.75" customHeight="1" x14ac:dyDescent="0.55000000000000004">
      <c r="A10" s="196"/>
      <c r="B10" s="197"/>
    </row>
    <row r="11" spans="1:2" x14ac:dyDescent="0.55000000000000004">
      <c r="A11" s="1057" t="s">
        <v>24</v>
      </c>
      <c r="B11" s="1058"/>
    </row>
    <row r="12" spans="1:2" ht="12.75" customHeight="1" thickBot="1" x14ac:dyDescent="0.6">
      <c r="A12" s="198"/>
      <c r="B12" s="199"/>
    </row>
    <row r="13" spans="1:2" x14ac:dyDescent="0.55000000000000004">
      <c r="A13" s="855" t="s">
        <v>16</v>
      </c>
      <c r="B13" s="856" t="s">
        <v>2</v>
      </c>
    </row>
    <row r="14" spans="1:2" x14ac:dyDescent="0.55000000000000004">
      <c r="A14" s="857" t="s">
        <v>3</v>
      </c>
      <c r="B14" s="856">
        <v>30000</v>
      </c>
    </row>
    <row r="15" spans="1:2" x14ac:dyDescent="0.55000000000000004">
      <c r="A15" s="857" t="s">
        <v>25</v>
      </c>
      <c r="B15" s="856" t="s">
        <v>2</v>
      </c>
    </row>
    <row r="16" spans="1:2" x14ac:dyDescent="0.55000000000000004">
      <c r="A16" s="857" t="s">
        <v>5</v>
      </c>
      <c r="B16" s="856">
        <v>220000</v>
      </c>
    </row>
    <row r="17" spans="1:4" ht="15.6" thickBot="1" x14ac:dyDescent="0.6">
      <c r="A17" s="200" t="s">
        <v>26</v>
      </c>
      <c r="B17" s="201"/>
    </row>
    <row r="18" spans="1:4" ht="15.6" thickTop="1" x14ac:dyDescent="0.55000000000000004">
      <c r="A18" s="857" t="s">
        <v>6</v>
      </c>
      <c r="B18" s="858" t="s">
        <v>2</v>
      </c>
      <c r="D18" s="44"/>
    </row>
    <row r="19" spans="1:4" s="52" customFormat="1" thickBot="1" x14ac:dyDescent="0.55000000000000004">
      <c r="A19" s="122" t="s">
        <v>7</v>
      </c>
      <c r="B19" s="124">
        <f>SUM(B14:B18)</f>
        <v>250000</v>
      </c>
    </row>
    <row r="20" spans="1:4" ht="12.75" customHeight="1" x14ac:dyDescent="0.55000000000000004">
      <c r="A20" s="191"/>
      <c r="B20" s="192"/>
    </row>
    <row r="21" spans="1:4" x14ac:dyDescent="0.55000000000000004">
      <c r="A21" s="855" t="s">
        <v>35</v>
      </c>
      <c r="B21" s="856"/>
    </row>
    <row r="22" spans="1:4" x14ac:dyDescent="0.55000000000000004">
      <c r="A22" s="857" t="s">
        <v>21</v>
      </c>
      <c r="B22" s="856"/>
    </row>
    <row r="23" spans="1:4" ht="16.5" customHeight="1" x14ac:dyDescent="0.55000000000000004">
      <c r="A23" s="857" t="s">
        <v>22</v>
      </c>
      <c r="B23" s="856"/>
    </row>
    <row r="24" spans="1:4" x14ac:dyDescent="0.55000000000000004">
      <c r="A24" s="857" t="s">
        <v>20</v>
      </c>
      <c r="B24" s="856"/>
    </row>
    <row r="25" spans="1:4" x14ac:dyDescent="0.55000000000000004">
      <c r="A25" s="857" t="s">
        <v>8</v>
      </c>
      <c r="B25" s="856"/>
    </row>
    <row r="26" spans="1:4" x14ac:dyDescent="0.55000000000000004">
      <c r="A26" s="857" t="s">
        <v>126</v>
      </c>
      <c r="B26" s="856">
        <v>250000</v>
      </c>
    </row>
    <row r="27" spans="1:4" x14ac:dyDescent="0.55000000000000004">
      <c r="A27" s="857" t="s">
        <v>9</v>
      </c>
      <c r="B27" s="856"/>
    </row>
    <row r="28" spans="1:4" ht="15.6" thickBot="1" x14ac:dyDescent="0.6">
      <c r="A28" s="200" t="s">
        <v>10</v>
      </c>
      <c r="B28" s="146"/>
    </row>
    <row r="29" spans="1:4" s="52" customFormat="1" ht="15.6" thickTop="1" thickBot="1" x14ac:dyDescent="0.55000000000000004">
      <c r="A29" s="202" t="s">
        <v>11</v>
      </c>
      <c r="B29" s="123">
        <f>SUM(B22:B28)</f>
        <v>250000</v>
      </c>
    </row>
    <row r="30" spans="1:4" ht="12.75" customHeight="1" x14ac:dyDescent="0.55000000000000004">
      <c r="A30" s="191"/>
      <c r="B30" s="192"/>
    </row>
    <row r="31" spans="1:4" x14ac:dyDescent="0.55000000000000004">
      <c r="A31" s="855" t="s">
        <v>18</v>
      </c>
      <c r="B31" s="856" t="s">
        <v>4</v>
      </c>
    </row>
    <row r="32" spans="1:4" x14ac:dyDescent="0.55000000000000004">
      <c r="A32" s="857" t="s">
        <v>12</v>
      </c>
      <c r="B32" s="856"/>
    </row>
    <row r="33" spans="1:2" x14ac:dyDescent="0.55000000000000004">
      <c r="A33" s="857" t="s">
        <v>13</v>
      </c>
      <c r="B33" s="856"/>
    </row>
    <row r="34" spans="1:2" x14ac:dyDescent="0.55000000000000004">
      <c r="A34" s="857" t="s">
        <v>14</v>
      </c>
      <c r="B34" s="856"/>
    </row>
    <row r="35" spans="1:2" ht="15.6" thickBot="1" x14ac:dyDescent="0.6">
      <c r="A35" s="200" t="s">
        <v>15</v>
      </c>
      <c r="B35" s="146"/>
    </row>
    <row r="36" spans="1:2" s="52" customFormat="1" ht="15.6" thickTop="1" thickBot="1" x14ac:dyDescent="0.55000000000000004">
      <c r="A36" s="863" t="s">
        <v>7</v>
      </c>
      <c r="B36" s="123">
        <f>SUM(B31:B35)</f>
        <v>0</v>
      </c>
    </row>
    <row r="37" spans="1:2" ht="12.75" customHeight="1" x14ac:dyDescent="0.55000000000000004">
      <c r="A37" s="864"/>
      <c r="B37" s="854"/>
    </row>
    <row r="38" spans="1:2" x14ac:dyDescent="0.55000000000000004">
      <c r="A38" s="133" t="s">
        <v>19</v>
      </c>
      <c r="B38" s="203"/>
    </row>
    <row r="39" spans="1:2" x14ac:dyDescent="0.55000000000000004">
      <c r="A39" s="859" t="s">
        <v>104</v>
      </c>
      <c r="B39" s="203">
        <v>250000</v>
      </c>
    </row>
    <row r="40" spans="1:2" x14ac:dyDescent="0.55000000000000004">
      <c r="A40" s="859" t="s">
        <v>111</v>
      </c>
      <c r="B40" s="203">
        <v>250000</v>
      </c>
    </row>
    <row r="41" spans="1:2" x14ac:dyDescent="0.55000000000000004">
      <c r="A41" s="860" t="s">
        <v>119</v>
      </c>
      <c r="B41" s="203">
        <v>250000</v>
      </c>
    </row>
    <row r="42" spans="1:2" x14ac:dyDescent="0.55000000000000004">
      <c r="A42" s="860" t="s">
        <v>139</v>
      </c>
      <c r="B42" s="856">
        <v>300000</v>
      </c>
    </row>
    <row r="43" spans="1:2" x14ac:dyDescent="0.55000000000000004">
      <c r="A43" s="860" t="s">
        <v>168</v>
      </c>
      <c r="B43" s="856">
        <v>300000</v>
      </c>
    </row>
    <row r="44" spans="1:2" x14ac:dyDescent="0.55000000000000004">
      <c r="A44" s="860" t="s">
        <v>184</v>
      </c>
      <c r="B44" s="203">
        <v>300000</v>
      </c>
    </row>
    <row r="45" spans="1:2" ht="15.6" thickBot="1" x14ac:dyDescent="0.6">
      <c r="A45" s="880" t="s">
        <v>233</v>
      </c>
      <c r="B45" s="203">
        <v>300000</v>
      </c>
    </row>
    <row r="46" spans="1:2" ht="15.9" thickTop="1" thickBot="1" x14ac:dyDescent="0.6">
      <c r="A46" s="122" t="s">
        <v>11</v>
      </c>
      <c r="B46" s="123">
        <f>SUM(B39:B45)</f>
        <v>1950000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firstPageNumber="1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43</vt:i4>
      </vt:variant>
    </vt:vector>
  </HeadingPairs>
  <TitlesOfParts>
    <vt:vector size="96" baseType="lpstr">
      <vt:lpstr>ciptax (opt 2)</vt:lpstr>
      <vt:lpstr>Sheet16</vt:lpstr>
      <vt:lpstr>Major with comments funding</vt:lpstr>
      <vt:lpstr>Minor Projects</vt:lpstr>
      <vt:lpstr>Safety Complex</vt:lpstr>
      <vt:lpstr>South Fire Station</vt:lpstr>
      <vt:lpstr>Bridge-US 3 Baboosic</vt:lpstr>
      <vt:lpstr>Bridge-US 3 Chamberlain (2)</vt:lpstr>
      <vt:lpstr>StormwaterDrainage</vt:lpstr>
      <vt:lpstr>Sidewalks</vt:lpstr>
      <vt:lpstr>GAIL RD Drain</vt:lpstr>
      <vt:lpstr>Woodland Dr. Ph II</vt:lpstr>
      <vt:lpstr>Paving</vt:lpstr>
      <vt:lpstr>Paving Gravel Roads</vt:lpstr>
      <vt:lpstr>Paving DW Highway</vt:lpstr>
      <vt:lpstr>Wire@DWIntersection (2)</vt:lpstr>
      <vt:lpstr>Wire@DWIntersection</vt:lpstr>
      <vt:lpstr>Merrimack River Boat ramp</vt:lpstr>
      <vt:lpstr>Seaverns Bridge Slope Stabilzat</vt:lpstr>
      <vt:lpstr>Sidewalk Improvement Plan</vt:lpstr>
      <vt:lpstr>Sewer Line Ext</vt:lpstr>
      <vt:lpstr>depot street boat  ramp</vt:lpstr>
      <vt:lpstr>ped bridge</vt:lpstr>
      <vt:lpstr>Library HVAC</vt:lpstr>
      <vt:lpstr>Library Sprinklers</vt:lpstr>
      <vt:lpstr>Library Sidewalk (3)</vt:lpstr>
      <vt:lpstr>Library Slate Roof (3)</vt:lpstr>
      <vt:lpstr>Library Elevator (3)</vt:lpstr>
      <vt:lpstr>New Library (3)</vt:lpstr>
      <vt:lpstr>CD - 2025 Master Plan Updat (2</vt:lpstr>
      <vt:lpstr>Athletic Field Dev 23-24</vt:lpstr>
      <vt:lpstr>Executive Park Dr. PS</vt:lpstr>
      <vt:lpstr>Phase III &amp; PS</vt:lpstr>
      <vt:lpstr>WW SAWDUST BLDG</vt:lpstr>
      <vt:lpstr>Pennichuck Square PS</vt:lpstr>
      <vt:lpstr>Pearson Road PS</vt:lpstr>
      <vt:lpstr>Burt St PS</vt:lpstr>
      <vt:lpstr>Heron Cove PS</vt:lpstr>
      <vt:lpstr>WWTF Telemetry</vt:lpstr>
      <vt:lpstr>WWTF SCADA</vt:lpstr>
      <vt:lpstr>WWTF Nutrient Removal</vt:lpstr>
      <vt:lpstr>minor back-up sheets</vt:lpstr>
      <vt:lpstr>PD Siding (2)</vt:lpstr>
      <vt:lpstr>Body Worn Cameras</vt:lpstr>
      <vt:lpstr>Library Carpet</vt:lpstr>
      <vt:lpstr>Wasserman Dock Replacement2 (2</vt:lpstr>
      <vt:lpstr>Fishing Dock 23-24</vt:lpstr>
      <vt:lpstr>Martel Field Lights 24 -25</vt:lpstr>
      <vt:lpstr>Park &amp; Rec Office Updates 2 (2</vt:lpstr>
      <vt:lpstr>Function Hall basement 25-26</vt:lpstr>
      <vt:lpstr>Cabin Roof Replacement 22-2 (2</vt:lpstr>
      <vt:lpstr>Wasserman Field Irrigation22-23</vt:lpstr>
      <vt:lpstr>Sewer System Evaluation</vt:lpstr>
      <vt:lpstr>'Athletic Field Dev 23-24'!Print_Area</vt:lpstr>
      <vt:lpstr>'Body Worn Cameras'!Print_Area</vt:lpstr>
      <vt:lpstr>'Bridge-US 3 Baboosic'!Print_Area</vt:lpstr>
      <vt:lpstr>'Bridge-US 3 Chamberlain (2)'!Print_Area</vt:lpstr>
      <vt:lpstr>'Burt St PS'!Print_Area</vt:lpstr>
      <vt:lpstr>'CD - 2025 Master Plan Updat (2'!Print_Area</vt:lpstr>
      <vt:lpstr>'ciptax (opt 2)'!Print_Area</vt:lpstr>
      <vt:lpstr>'depot street boat  ramp'!Print_Area</vt:lpstr>
      <vt:lpstr>'Executive Park Dr. PS'!Print_Area</vt:lpstr>
      <vt:lpstr>'GAIL RD Drain'!Print_Area</vt:lpstr>
      <vt:lpstr>'Heron Cove PS'!Print_Area</vt:lpstr>
      <vt:lpstr>'Library Carpet'!Print_Area</vt:lpstr>
      <vt:lpstr>'Library Elevator (3)'!Print_Area</vt:lpstr>
      <vt:lpstr>'Library HVAC'!Print_Area</vt:lpstr>
      <vt:lpstr>'Library Sidewalk (3)'!Print_Area</vt:lpstr>
      <vt:lpstr>'Library Slate Roof (3)'!Print_Area</vt:lpstr>
      <vt:lpstr>'Library Sprinklers'!Print_Area</vt:lpstr>
      <vt:lpstr>'Major with comments funding'!Print_Area</vt:lpstr>
      <vt:lpstr>'Martel Field Lights 24 -25'!Print_Area</vt:lpstr>
      <vt:lpstr>'Merrimack River Boat ramp'!Print_Area</vt:lpstr>
      <vt:lpstr>'Minor Projects'!Print_Area</vt:lpstr>
      <vt:lpstr>'New Library (3)'!Print_Area</vt:lpstr>
      <vt:lpstr>'Pearson Road PS'!Print_Area</vt:lpstr>
      <vt:lpstr>'ped bridge'!Print_Area</vt:lpstr>
      <vt:lpstr>'Pennichuck Square PS'!Print_Area</vt:lpstr>
      <vt:lpstr>'Phase III &amp; PS'!Print_Area</vt:lpstr>
      <vt:lpstr>'Safety Complex'!Print_Area</vt:lpstr>
      <vt:lpstr>'Seaverns Bridge Slope Stabilzat'!Print_Area</vt:lpstr>
      <vt:lpstr>'Sewer Line Ext'!Print_Area</vt:lpstr>
      <vt:lpstr>Sheet16!Print_Area</vt:lpstr>
      <vt:lpstr>'Sidewalk Improvement Plan'!Print_Area</vt:lpstr>
      <vt:lpstr>Sidewalks!Print_Area</vt:lpstr>
      <vt:lpstr>'South Fire Station'!Print_Area</vt:lpstr>
      <vt:lpstr>StormwaterDrainage!Print_Area</vt:lpstr>
      <vt:lpstr>'Wire@DWIntersection'!Print_Area</vt:lpstr>
      <vt:lpstr>'Wire@DWIntersection (2)'!Print_Area</vt:lpstr>
      <vt:lpstr>'Woodland Dr. Ph II'!Print_Area</vt:lpstr>
      <vt:lpstr>'WW SAWDUST BLDG'!Print_Area</vt:lpstr>
      <vt:lpstr>'WWTF Nutrient Removal'!Print_Area</vt:lpstr>
      <vt:lpstr>'WWTF SCADA'!Print_Area</vt:lpstr>
      <vt:lpstr>'WWTF Telemetry'!Print_Area</vt:lpstr>
      <vt:lpstr>'ciptax (opt 2)'!Print_Titles</vt:lpstr>
      <vt:lpstr>'Minor Projects'!Print_Titles</vt:lpstr>
    </vt:vector>
  </TitlesOfParts>
  <Company>Town of Merrimack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rseymour</dc:creator>
  <cp:lastModifiedBy>Paul Micali</cp:lastModifiedBy>
  <cp:lastPrinted>2020-11-23T16:30:41Z</cp:lastPrinted>
  <dcterms:created xsi:type="dcterms:W3CDTF">2011-09-13T15:06:27Z</dcterms:created>
  <dcterms:modified xsi:type="dcterms:W3CDTF">2020-12-24T14:23:17Z</dcterms:modified>
</cp:coreProperties>
</file>