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m-fs01\finance\Shared\Finance Data\Budget 2024-25\tc budget\web\"/>
    </mc:Choice>
  </mc:AlternateContent>
  <bookViews>
    <workbookView xWindow="390" yWindow="30" windowWidth="11460" windowHeight="6798" tabRatio="616"/>
  </bookViews>
  <sheets>
    <sheet name="council adjustments 2-15-24 " sheetId="22" r:id="rId1"/>
    <sheet name="council adjustments 1-25-24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bos38" localSheetId="0">'[1]15-library'!#REF!</definedName>
    <definedName name="_bos38">'[1]15-library'!#REF!</definedName>
    <definedName name="_mgr38" localSheetId="0">'[1]15-library'!#REF!</definedName>
    <definedName name="_mgr38">'[1]15-library'!#REF!</definedName>
    <definedName name="_Order1" hidden="1">255</definedName>
    <definedName name="_Order2" hidden="1">255</definedName>
    <definedName name="aaa" localSheetId="0">'[2]15-library'!#REF!</definedName>
    <definedName name="aaa">'[2]15-library'!#REF!</definedName>
    <definedName name="actual" localSheetId="0">'[1]15-library'!#REF!</definedName>
    <definedName name="actual">'[1]15-library'!#REF!</definedName>
    <definedName name="actual38" localSheetId="0">'[1]15-library'!#REF!</definedName>
    <definedName name="actual38">'[1]15-library'!#REF!</definedName>
    <definedName name="bbb" localSheetId="0">'[2]15-library'!#REF!</definedName>
    <definedName name="bbb">'[2]15-library'!#REF!</definedName>
    <definedName name="bos" localSheetId="0">'[1]15-library'!#REF!</definedName>
    <definedName name="bos">'[1]15-library'!#REF!</definedName>
    <definedName name="budcom" localSheetId="0">'[1]15-library'!#REF!</definedName>
    <definedName name="budcom">'[1]15-library'!#REF!</definedName>
    <definedName name="budget" localSheetId="0">'[1]15-library'!#REF!</definedName>
    <definedName name="budget">'[1]15-library'!#REF!</definedName>
    <definedName name="budget38" localSheetId="0">'[1]15-library'!#REF!</definedName>
    <definedName name="budget38">'[1]15-library'!#REF!</definedName>
    <definedName name="ccc" localSheetId="0">'[2]15-library'!#REF!</definedName>
    <definedName name="ccc">'[2]15-library'!#REF!</definedName>
    <definedName name="ddd" localSheetId="0">'[2]15-library'!#REF!</definedName>
    <definedName name="ddd">'[2]15-library'!#REF!</definedName>
    <definedName name="dept" localSheetId="0">'[1]15-library'!#REF!</definedName>
    <definedName name="dept">'[1]15-library'!#REF!</definedName>
    <definedName name="dept22" localSheetId="0">'[3]15-library'!#REF!</definedName>
    <definedName name="dept22">'[3]15-library'!#REF!</definedName>
    <definedName name="dept38" localSheetId="0">'[1]15-library'!#REF!</definedName>
    <definedName name="dept38">'[1]15-library'!#REF!</definedName>
    <definedName name="eee" localSheetId="0">'[2]15-library'!#REF!</definedName>
    <definedName name="eee">'[2]15-library'!#REF!</definedName>
    <definedName name="fff" localSheetId="0">'[2]15-library'!#REF!</definedName>
    <definedName name="fff">'[2]15-library'!#REF!</definedName>
    <definedName name="ggg" localSheetId="0">'[2]15-library'!#REF!</definedName>
    <definedName name="ggg">'[2]15-library'!#REF!</definedName>
    <definedName name="help" localSheetId="0">'[4]15-library'!#REF!</definedName>
    <definedName name="help">'[4]15-library'!#REF!</definedName>
    <definedName name="hhh" localSheetId="0">'[2]15-library'!#REF!</definedName>
    <definedName name="hhh">'[2]15-library'!#REF!</definedName>
    <definedName name="iii" localSheetId="0">'[2]15-library'!#REF!</definedName>
    <definedName name="iii">'[2]15-library'!#REF!</definedName>
    <definedName name="jjj" localSheetId="0">'[2]15-library'!#REF!</definedName>
    <definedName name="jjj">'[2]15-library'!#REF!</definedName>
    <definedName name="meet" localSheetId="0">'[5]15-library'!#REF!</definedName>
    <definedName name="meet">'[5]15-library'!#REF!</definedName>
    <definedName name="meeting" localSheetId="0">'[1]15-library'!#REF!</definedName>
    <definedName name="meeting">'[1]15-library'!#REF!</definedName>
    <definedName name="mgr" localSheetId="0">'[1]15-library'!#REF!</definedName>
    <definedName name="mgr">'[1]15-library'!#REF!</definedName>
    <definedName name="ooop" localSheetId="0">'[4]15-library'!#REF!</definedName>
    <definedName name="ooop">'[4]15-library'!#REF!</definedName>
    <definedName name="ooou" localSheetId="0">'[4]15-library'!#REF!</definedName>
    <definedName name="ooou">'[4]15-library'!#REF!</definedName>
    <definedName name="_xlnm.Print_Area" localSheetId="1">'council adjustments 1-25-24'!#REF!</definedName>
    <definedName name="_xlnm.Print_Area" localSheetId="0">'council adjustments 2-15-24 '!#REF!</definedName>
    <definedName name="_xlnm.Print_Titles" localSheetId="1">'council adjustments 1-25-24'!$1:$4</definedName>
    <definedName name="_xlnm.Print_Titles" localSheetId="0">'council adjustments 2-15-24 '!$1:$4</definedName>
    <definedName name="pwq" localSheetId="0">'[4]15-library'!#REF!</definedName>
    <definedName name="pwq">'[4]15-library'!#REF!</definedName>
    <definedName name="revenue2" localSheetId="0">'[3]15-library'!#REF!</definedName>
    <definedName name="revenue2">'[3]15-library'!#REF!</definedName>
    <definedName name="rtl" localSheetId="0">'[4]15-library'!#REF!</definedName>
    <definedName name="rtl">'[4]15-library'!#REF!</definedName>
    <definedName name="ssg" localSheetId="0">'[4]15-library'!#REF!</definedName>
    <definedName name="ssg">'[4]15-library'!#REF!</definedName>
    <definedName name="voted" localSheetId="0">'[1]15-library'!#REF!</definedName>
    <definedName name="voted">'[1]15-library'!#REF!</definedName>
    <definedName name="www" localSheetId="0">'[4]15-library'!#REF!</definedName>
    <definedName name="www">'[4]15-library'!#REF!</definedName>
  </definedNames>
  <calcPr calcId="162913"/>
</workbook>
</file>

<file path=xl/calcChain.xml><?xml version="1.0" encoding="utf-8"?>
<calcChain xmlns="http://schemas.openxmlformats.org/spreadsheetml/2006/main">
  <c r="C87" i="22" l="1"/>
  <c r="E83" i="22"/>
  <c r="F83" i="22"/>
  <c r="F81" i="22"/>
  <c r="E81" i="22"/>
  <c r="E61" i="22"/>
  <c r="E12" i="22"/>
  <c r="F57" i="22" l="1"/>
  <c r="F69" i="22" s="1"/>
  <c r="F42" i="22" l="1"/>
  <c r="E42" i="22"/>
  <c r="E44" i="22" s="1"/>
  <c r="E57" i="22" s="1"/>
  <c r="E69" i="22" s="1"/>
  <c r="G42" i="22" l="1"/>
  <c r="E74" i="22" l="1"/>
  <c r="E42" i="3" l="1"/>
  <c r="E61" i="3" l="1"/>
  <c r="F42" i="3" l="1"/>
  <c r="F69" i="3" l="1"/>
  <c r="G42" i="3" l="1"/>
  <c r="F83" i="3"/>
  <c r="E44" i="3"/>
  <c r="E57" i="3" s="1"/>
  <c r="E69" i="3" s="1"/>
  <c r="E83" i="3" l="1"/>
  <c r="E74" i="3"/>
  <c r="C74" i="3" l="1"/>
  <c r="C75" i="22" l="1"/>
  <c r="C75" i="3"/>
</calcChain>
</file>

<file path=xl/sharedStrings.xml><?xml version="1.0" encoding="utf-8"?>
<sst xmlns="http://schemas.openxmlformats.org/spreadsheetml/2006/main" count="109" uniqueCount="56">
  <si>
    <t>Communications</t>
  </si>
  <si>
    <t>Admin</t>
  </si>
  <si>
    <t>Equipment Main</t>
  </si>
  <si>
    <t>Building &amp; Grounds</t>
  </si>
  <si>
    <t xml:space="preserve">TC/TC </t>
  </si>
  <si>
    <t>Assessing</t>
  </si>
  <si>
    <t>Fire</t>
  </si>
  <si>
    <t>Police</t>
  </si>
  <si>
    <t>Highway</t>
  </si>
  <si>
    <t>Solid Waste</t>
  </si>
  <si>
    <t>Welfare</t>
  </si>
  <si>
    <t>Revenues</t>
  </si>
  <si>
    <t>Parks &amp; Recreation</t>
  </si>
  <si>
    <t>Town of Merrimack</t>
  </si>
  <si>
    <t>Town Council Proposed Budget Adjustments</t>
  </si>
  <si>
    <t>Appropriation</t>
  </si>
  <si>
    <t>General</t>
  </si>
  <si>
    <t>Adjustments Approved by Council</t>
  </si>
  <si>
    <t>Code Enforcement</t>
  </si>
  <si>
    <t>Library</t>
  </si>
  <si>
    <t>Waste Water</t>
  </si>
  <si>
    <t>Revised General Fund Appropriation</t>
  </si>
  <si>
    <t>Fire Protection Budget</t>
  </si>
  <si>
    <t>Police Outside Detail Budget</t>
  </si>
  <si>
    <t>Fire Outside Detail</t>
  </si>
  <si>
    <t>Total Appropriations - All Funds</t>
  </si>
  <si>
    <t>Media Budget</t>
  </si>
  <si>
    <t>Total increases budget</t>
  </si>
  <si>
    <t>Town Manager  Operating Budget (General Fund)</t>
  </si>
  <si>
    <t>* includes benefits</t>
  </si>
  <si>
    <t>Adjustments</t>
  </si>
  <si>
    <t>Grand total for warrant</t>
  </si>
  <si>
    <t>CRF Deposits GF</t>
  </si>
  <si>
    <t>CRF Deposits WWTF</t>
  </si>
  <si>
    <t>Community Development</t>
  </si>
  <si>
    <t>Revised General Fund CRF Deposits</t>
  </si>
  <si>
    <t>Debt Services</t>
  </si>
  <si>
    <t>Difference</t>
  </si>
  <si>
    <t>.</t>
  </si>
  <si>
    <t>New Estimation net increases and decreases</t>
  </si>
  <si>
    <t>01.01.8410</t>
  </si>
  <si>
    <t>2024-25 Budget</t>
  </si>
  <si>
    <t xml:space="preserve">12/2024 Tax rate was estimated </t>
  </si>
  <si>
    <t>01.13.8505</t>
  </si>
  <si>
    <t>Wasserman Park - Beach Phase IV (CIP)</t>
  </si>
  <si>
    <t>DPW</t>
  </si>
  <si>
    <t>New Voting Machines</t>
  </si>
  <si>
    <t>Master Plan</t>
  </si>
  <si>
    <t>Various</t>
  </si>
  <si>
    <t>Overtime &amp; associated cost</t>
  </si>
  <si>
    <t>01.21.8359</t>
  </si>
  <si>
    <t>Reduction of 125 hours station shift coverage</t>
  </si>
  <si>
    <t>non-union raises</t>
  </si>
  <si>
    <t>NEBPA12</t>
  </si>
  <si>
    <t>NEBPA112</t>
  </si>
  <si>
    <t>Teamsters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</si>
</sst>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b/>
      <i/>
      <u/>
      <sz val="12"/>
      <name val="Times New Roman"/>
      <family val="1"/>
    </font>
    <font>
      <u val="singleAccounting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8" fontId="5" fillId="0" borderId="0" xfId="0" applyNumberFormat="1" applyFont="1"/>
    <xf numFmtId="8" fontId="7" fillId="0" borderId="0" xfId="0" applyNumberFormat="1" applyFont="1"/>
    <xf numFmtId="41" fontId="5" fillId="0" borderId="0" xfId="0" applyNumberFormat="1" applyFont="1" applyFill="1"/>
    <xf numFmtId="41" fontId="9" fillId="0" borderId="0" xfId="0" applyNumberFormat="1" applyFont="1" applyFill="1" applyAlignment="1">
      <alignment horizontal="center"/>
    </xf>
    <xf numFmtId="0" fontId="8" fillId="0" borderId="0" xfId="0" applyFont="1" applyFill="1"/>
    <xf numFmtId="41" fontId="5" fillId="0" borderId="0" xfId="0" applyNumberFormat="1" applyFont="1" applyBorder="1"/>
    <xf numFmtId="0" fontId="8" fillId="0" borderId="0" xfId="0" applyFont="1"/>
    <xf numFmtId="0" fontId="5" fillId="0" borderId="0" xfId="0" quotePrefix="1" applyFont="1"/>
    <xf numFmtId="14" fontId="5" fillId="0" borderId="0" xfId="0" quotePrefix="1" applyNumberFormat="1" applyFont="1"/>
    <xf numFmtId="0" fontId="5" fillId="0" borderId="0" xfId="5" applyFont="1"/>
    <xf numFmtId="41" fontId="5" fillId="0" borderId="0" xfId="5" applyNumberFormat="1" applyFont="1" applyFill="1"/>
    <xf numFmtId="0" fontId="10" fillId="0" borderId="0" xfId="0" applyFont="1" applyFill="1" applyAlignment="1">
      <alignment horizontal="center"/>
    </xf>
    <xf numFmtId="14" fontId="5" fillId="0" borderId="0" xfId="0" applyNumberFormat="1" applyFont="1"/>
    <xf numFmtId="41" fontId="8" fillId="0" borderId="2" xfId="0" applyNumberFormat="1" applyFont="1" applyFill="1" applyBorder="1"/>
    <xf numFmtId="41" fontId="5" fillId="0" borderId="0" xfId="0" applyNumberFormat="1" applyFont="1"/>
    <xf numFmtId="41" fontId="8" fillId="0" borderId="0" xfId="0" applyNumberFormat="1" applyFont="1" applyFill="1" applyBorder="1"/>
    <xf numFmtId="41" fontId="5" fillId="0" borderId="0" xfId="0" applyNumberFormat="1" applyFont="1" applyFill="1" applyBorder="1"/>
    <xf numFmtId="41" fontId="11" fillId="0" borderId="0" xfId="0" applyNumberFormat="1" applyFont="1"/>
    <xf numFmtId="41" fontId="8" fillId="0" borderId="0" xfId="0" applyNumberFormat="1" applyFont="1"/>
    <xf numFmtId="41" fontId="8" fillId="0" borderId="1" xfId="0" applyNumberFormat="1" applyFont="1" applyFill="1" applyBorder="1"/>
    <xf numFmtId="41" fontId="5" fillId="0" borderId="2" xfId="0" applyNumberFormat="1" applyFont="1" applyFill="1" applyBorder="1"/>
    <xf numFmtId="41" fontId="5" fillId="2" borderId="0" xfId="0" applyNumberFormat="1" applyFont="1" applyFill="1"/>
    <xf numFmtId="41" fontId="5" fillId="0" borderId="3" xfId="0" applyNumberFormat="1" applyFont="1" applyBorder="1"/>
    <xf numFmtId="166" fontId="5" fillId="0" borderId="0" xfId="0" applyNumberFormat="1" applyFont="1"/>
    <xf numFmtId="0" fontId="1" fillId="0" borderId="0" xfId="0" applyFont="1"/>
    <xf numFmtId="0" fontId="5" fillId="0" borderId="0" xfId="0" quotePrefix="1" applyFont="1" applyFill="1"/>
    <xf numFmtId="14" fontId="5" fillId="0" borderId="0" xfId="0" quotePrefix="1" applyNumberFormat="1" applyFont="1" applyFill="1"/>
    <xf numFmtId="14" fontId="5" fillId="0" borderId="0" xfId="0" applyNumberFormat="1" applyFont="1" applyFill="1" applyAlignment="1">
      <alignment horizontal="left"/>
    </xf>
    <xf numFmtId="0" fontId="5" fillId="0" borderId="0" xfId="5" applyFont="1" applyFill="1"/>
    <xf numFmtId="0" fontId="5" fillId="0" borderId="0" xfId="0" applyFont="1" applyFill="1" applyAlignment="1">
      <alignment horizontal="left"/>
    </xf>
    <xf numFmtId="164" fontId="3" fillId="0" borderId="0" xfId="0" applyNumberFormat="1" applyFont="1" applyFill="1"/>
    <xf numFmtId="0" fontId="8" fillId="0" borderId="0" xfId="0" applyFont="1" applyFill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6"/>
    <cellStyle name="Normal_Proposed budget cuts 2011-12 Fin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th.MERRNET.000/AppData/Local/Microsoft/Windows/Temporary%20Internet%20Files/OLK1A45/council/budget%20detail%202010-11%20TM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Finance%20Data\Budget%202024-25\TM%20Draft%20%202024-25%20budget%20FINAL%20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b/LOCALS~1/Temp/Administrator/Local%20Settings/Temporary%20Internet%20Files/Content.IE5/YNCLY5G7/budget%20detail%202005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ul.MERRNET/My%20Documents/budget%202009-10/voted/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 (all)"/>
      <sheetName val="TAX RATE (op budget)"/>
      <sheetName val="TAX RATE (crf)"/>
      <sheetName val="SUMMARY BY FUND"/>
      <sheetName val="CRF"/>
      <sheetName val="CRF OLD"/>
      <sheetName val="crf funding"/>
      <sheetName val="revenue  (2)"/>
      <sheetName val="revenue "/>
      <sheetName val="535 Expenditures"/>
      <sheetName val="535 Revenues"/>
      <sheetName val="2022-23 Actuals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  <sheetName val="Sheet1"/>
      <sheetName val="Charts"/>
    </sheetNames>
    <sheetDataSet>
      <sheetData sheetId="0">
        <row r="21">
          <cell r="F21" t="str">
            <v>Rate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zoomScaleSheetLayoutView="100" workbookViewId="0">
      <selection activeCell="C75" sqref="C75"/>
    </sheetView>
  </sheetViews>
  <sheetFormatPr defaultColWidth="9.1640625" defaultRowHeight="15.3" x14ac:dyDescent="0.55000000000000004"/>
  <cols>
    <col min="1" max="1" width="24.27734375" style="4" customWidth="1"/>
    <col min="2" max="2" width="11" style="4" bestFit="1" customWidth="1"/>
    <col min="3" max="3" width="37" style="4" customWidth="1"/>
    <col min="4" max="4" width="5.71875" style="4" customWidth="1"/>
    <col min="5" max="5" width="22.27734375" style="8" bestFit="1" customWidth="1"/>
    <col min="6" max="6" width="13" style="8" bestFit="1" customWidth="1"/>
    <col min="7" max="7" width="10.5546875" style="4" customWidth="1"/>
    <col min="8" max="8" width="11.27734375" style="4" bestFit="1" customWidth="1"/>
    <col min="9" max="9" width="10.1640625" style="4" bestFit="1" customWidth="1"/>
    <col min="10" max="10" width="9.1640625" style="4"/>
    <col min="11" max="11" width="11" style="4" bestFit="1" customWidth="1"/>
    <col min="12" max="12" width="33.44140625" style="4" customWidth="1"/>
    <col min="13" max="16384" width="9.1640625" style="4"/>
  </cols>
  <sheetData>
    <row r="1" spans="1:12" x14ac:dyDescent="0.55000000000000004">
      <c r="A1" s="37" t="s">
        <v>13</v>
      </c>
      <c r="B1" s="37"/>
      <c r="C1" s="37"/>
      <c r="D1" s="37"/>
      <c r="E1" s="37"/>
      <c r="F1" s="37"/>
      <c r="G1" s="8"/>
    </row>
    <row r="2" spans="1:12" x14ac:dyDescent="0.55000000000000004">
      <c r="A2" s="37" t="s">
        <v>14</v>
      </c>
      <c r="B2" s="37"/>
      <c r="C2" s="37"/>
      <c r="D2" s="37"/>
      <c r="E2" s="37"/>
      <c r="F2" s="37"/>
      <c r="G2" s="8"/>
    </row>
    <row r="3" spans="1:12" x14ac:dyDescent="0.55000000000000004">
      <c r="A3" s="37" t="s">
        <v>41</v>
      </c>
      <c r="B3" s="37"/>
      <c r="C3" s="37"/>
      <c r="D3" s="37"/>
      <c r="E3" s="37"/>
      <c r="F3" s="37"/>
      <c r="G3" s="8"/>
    </row>
    <row r="4" spans="1:12" ht="18.600000000000001" x14ac:dyDescent="1.1000000000000001">
      <c r="E4" s="9" t="s">
        <v>15</v>
      </c>
      <c r="F4" s="9" t="s">
        <v>11</v>
      </c>
    </row>
    <row r="5" spans="1:12" ht="18.600000000000001" x14ac:dyDescent="1.1000000000000001">
      <c r="E5" s="9"/>
      <c r="F5" s="9"/>
    </row>
    <row r="6" spans="1:12" x14ac:dyDescent="0.55000000000000004">
      <c r="A6" s="10" t="s">
        <v>28</v>
      </c>
      <c r="E6" s="8">
        <v>33314191</v>
      </c>
      <c r="F6" s="11"/>
      <c r="G6" s="8"/>
      <c r="H6" s="8"/>
    </row>
    <row r="7" spans="1:12" x14ac:dyDescent="0.55000000000000004">
      <c r="G7" s="8"/>
      <c r="H7" s="20"/>
    </row>
    <row r="8" spans="1:12" x14ac:dyDescent="0.55000000000000004">
      <c r="A8" s="12" t="s">
        <v>17</v>
      </c>
      <c r="G8" s="8"/>
    </row>
    <row r="9" spans="1:12" x14ac:dyDescent="0.55000000000000004">
      <c r="G9" s="8"/>
    </row>
    <row r="10" spans="1:12" x14ac:dyDescent="0.55000000000000004">
      <c r="A10" s="12" t="s">
        <v>16</v>
      </c>
      <c r="D10" s="15"/>
      <c r="G10" s="8"/>
    </row>
    <row r="11" spans="1:12" x14ac:dyDescent="0.55000000000000004">
      <c r="A11" s="12"/>
      <c r="C11" s="8"/>
      <c r="D11" s="3"/>
      <c r="G11" s="8"/>
      <c r="H11" s="20"/>
    </row>
    <row r="12" spans="1:12" x14ac:dyDescent="0.55000000000000004">
      <c r="B12" s="31"/>
      <c r="C12" s="8" t="s">
        <v>52</v>
      </c>
      <c r="D12" s="34"/>
      <c r="E12" s="16">
        <f>-7897+188503</f>
        <v>180606</v>
      </c>
      <c r="F12" s="16"/>
      <c r="G12" s="8"/>
    </row>
    <row r="13" spans="1:12" x14ac:dyDescent="0.55000000000000004">
      <c r="B13" s="32"/>
      <c r="C13" s="33"/>
      <c r="D13" s="34"/>
      <c r="E13" s="16"/>
      <c r="F13" s="16"/>
      <c r="G13" s="8"/>
    </row>
    <row r="14" spans="1:12" x14ac:dyDescent="0.55000000000000004">
      <c r="A14" s="12" t="s">
        <v>5</v>
      </c>
      <c r="B14" s="31"/>
      <c r="C14" s="34"/>
      <c r="D14" s="34"/>
      <c r="E14" s="16"/>
      <c r="F14" s="16"/>
      <c r="G14" s="8"/>
    </row>
    <row r="15" spans="1:12" x14ac:dyDescent="0.55000000000000004">
      <c r="A15" s="12" t="s">
        <v>6</v>
      </c>
      <c r="B15" s="32"/>
      <c r="C15" s="1"/>
      <c r="D15" s="3"/>
      <c r="G15" s="8"/>
      <c r="I15" s="8"/>
      <c r="J15" s="30"/>
      <c r="K15" s="14"/>
      <c r="L15" s="1"/>
    </row>
    <row r="16" spans="1:12" x14ac:dyDescent="0.55000000000000004">
      <c r="A16" s="12"/>
      <c r="B16" s="32"/>
      <c r="C16" s="1"/>
      <c r="D16" s="3"/>
      <c r="G16" s="8"/>
      <c r="I16" s="8"/>
      <c r="J16" s="30"/>
      <c r="K16" s="14"/>
      <c r="L16" s="1"/>
    </row>
    <row r="17" spans="1:8" x14ac:dyDescent="0.55000000000000004">
      <c r="B17" s="32"/>
      <c r="C17" s="1"/>
      <c r="D17" s="3"/>
      <c r="G17" s="8"/>
    </row>
    <row r="18" spans="1:8" x14ac:dyDescent="0.55000000000000004">
      <c r="A18" s="12" t="s">
        <v>7</v>
      </c>
      <c r="B18" s="32"/>
      <c r="C18" s="1"/>
      <c r="D18" s="3"/>
      <c r="G18" s="8"/>
    </row>
    <row r="19" spans="1:8" x14ac:dyDescent="0.55000000000000004">
      <c r="A19" s="12"/>
      <c r="B19" s="32"/>
      <c r="C19" s="1"/>
      <c r="D19" s="3"/>
      <c r="G19" s="8"/>
    </row>
    <row r="20" spans="1:8" x14ac:dyDescent="0.55000000000000004">
      <c r="A20" s="12" t="s">
        <v>0</v>
      </c>
      <c r="B20" s="32"/>
      <c r="C20" s="1"/>
      <c r="D20" s="3"/>
      <c r="G20" s="17"/>
      <c r="H20" s="20"/>
    </row>
    <row r="21" spans="1:8" x14ac:dyDescent="0.55000000000000004">
      <c r="A21" s="12"/>
      <c r="B21" s="32"/>
      <c r="C21" s="1"/>
      <c r="D21" s="3"/>
      <c r="G21" s="17"/>
      <c r="H21" s="20"/>
    </row>
    <row r="22" spans="1:8" x14ac:dyDescent="0.55000000000000004">
      <c r="A22" s="12" t="s">
        <v>18</v>
      </c>
      <c r="B22" s="32"/>
      <c r="C22" s="1"/>
      <c r="D22" s="3"/>
      <c r="G22" s="8"/>
    </row>
    <row r="23" spans="1:8" x14ac:dyDescent="0.55000000000000004">
      <c r="A23" s="12" t="s">
        <v>45</v>
      </c>
      <c r="B23" s="32"/>
      <c r="C23" s="1"/>
      <c r="D23" s="3"/>
      <c r="G23" s="8"/>
    </row>
    <row r="24" spans="1:8" x14ac:dyDescent="0.55000000000000004">
      <c r="A24" s="12" t="s">
        <v>1</v>
      </c>
      <c r="B24" s="18"/>
      <c r="C24" s="1"/>
      <c r="G24" s="8"/>
    </row>
    <row r="25" spans="1:8" x14ac:dyDescent="0.55000000000000004">
      <c r="A25" s="12" t="s">
        <v>8</v>
      </c>
      <c r="B25" s="14"/>
      <c r="C25" s="1"/>
      <c r="G25" s="8"/>
    </row>
    <row r="26" spans="1:8" x14ac:dyDescent="0.55000000000000004">
      <c r="A26" s="12"/>
      <c r="B26" s="14"/>
      <c r="C26" s="3"/>
      <c r="G26" s="8"/>
    </row>
    <row r="27" spans="1:8" x14ac:dyDescent="0.55000000000000004">
      <c r="A27" s="12" t="s">
        <v>9</v>
      </c>
      <c r="B27" s="18"/>
      <c r="C27" s="1"/>
      <c r="G27" s="8"/>
    </row>
    <row r="28" spans="1:8" x14ac:dyDescent="0.55000000000000004">
      <c r="A28" s="12"/>
      <c r="B28" s="14"/>
      <c r="C28" s="1"/>
      <c r="G28" s="8"/>
    </row>
    <row r="29" spans="1:8" x14ac:dyDescent="0.55000000000000004">
      <c r="A29" s="12" t="s">
        <v>2</v>
      </c>
      <c r="B29" s="18"/>
      <c r="C29" s="1"/>
      <c r="G29" s="8"/>
    </row>
    <row r="30" spans="1:8" x14ac:dyDescent="0.55000000000000004">
      <c r="A30" s="12" t="s">
        <v>3</v>
      </c>
      <c r="B30" s="18"/>
      <c r="C30" s="1"/>
      <c r="G30" s="8"/>
    </row>
    <row r="31" spans="1:8" x14ac:dyDescent="0.55000000000000004">
      <c r="A31" s="12"/>
      <c r="B31" s="14"/>
      <c r="C31" s="1"/>
      <c r="G31" s="8"/>
    </row>
    <row r="32" spans="1:8" x14ac:dyDescent="0.55000000000000004">
      <c r="A32" s="12"/>
      <c r="B32" s="14"/>
      <c r="C32" s="1"/>
      <c r="G32" s="8"/>
    </row>
    <row r="33" spans="1:10" x14ac:dyDescent="0.55000000000000004">
      <c r="A33" s="12" t="s">
        <v>12</v>
      </c>
      <c r="B33" s="14"/>
      <c r="C33" s="35"/>
      <c r="G33" s="8"/>
    </row>
    <row r="34" spans="1:10" x14ac:dyDescent="0.55000000000000004">
      <c r="A34" s="12" t="s">
        <v>19</v>
      </c>
      <c r="B34" s="18"/>
      <c r="C34" s="1"/>
      <c r="G34" s="8"/>
    </row>
    <row r="35" spans="1:10" x14ac:dyDescent="0.55000000000000004">
      <c r="A35" s="12" t="s">
        <v>34</v>
      </c>
      <c r="B35" s="18"/>
      <c r="C35" s="1"/>
      <c r="G35" s="8"/>
    </row>
    <row r="36" spans="1:10" x14ac:dyDescent="0.55000000000000004">
      <c r="A36" s="12"/>
      <c r="B36" s="18"/>
      <c r="C36" s="1"/>
      <c r="G36" s="8"/>
    </row>
    <row r="37" spans="1:10" x14ac:dyDescent="0.55000000000000004">
      <c r="A37" s="12"/>
      <c r="B37" s="18"/>
      <c r="C37" s="1"/>
      <c r="G37" s="8"/>
    </row>
    <row r="38" spans="1:10" x14ac:dyDescent="0.55000000000000004">
      <c r="A38" s="12" t="s">
        <v>4</v>
      </c>
      <c r="B38" s="14"/>
      <c r="C38" s="1"/>
      <c r="G38" s="8"/>
    </row>
    <row r="39" spans="1:10" x14ac:dyDescent="0.55000000000000004">
      <c r="A39" s="12" t="s">
        <v>10</v>
      </c>
      <c r="G39" s="8"/>
    </row>
    <row r="40" spans="1:10" x14ac:dyDescent="0.55000000000000004">
      <c r="A40" s="12" t="s">
        <v>36</v>
      </c>
      <c r="B40" s="13"/>
      <c r="G40" s="8"/>
    </row>
    <row r="41" spans="1:10" x14ac:dyDescent="0.55000000000000004">
      <c r="G41" s="8"/>
    </row>
    <row r="42" spans="1:10" x14ac:dyDescent="0.55000000000000004">
      <c r="A42" s="10" t="s">
        <v>30</v>
      </c>
      <c r="B42" s="3"/>
      <c r="C42" s="5"/>
      <c r="D42" s="3"/>
      <c r="E42" s="19">
        <f>SUM(E8:E41)</f>
        <v>180606</v>
      </c>
      <c r="F42" s="19">
        <f>SUM(F6:F41)</f>
        <v>0</v>
      </c>
      <c r="G42" s="20">
        <f>+E42-F42</f>
        <v>180606</v>
      </c>
    </row>
    <row r="43" spans="1:10" x14ac:dyDescent="0.55000000000000004">
      <c r="A43" s="10"/>
      <c r="B43" s="3"/>
      <c r="C43" s="5"/>
      <c r="D43" s="3"/>
      <c r="E43" s="21" t="s">
        <v>38</v>
      </c>
      <c r="F43" s="21"/>
      <c r="J43" s="20"/>
    </row>
    <row r="44" spans="1:10" x14ac:dyDescent="0.55000000000000004">
      <c r="A44" s="10" t="s">
        <v>21</v>
      </c>
      <c r="B44" s="3"/>
      <c r="C44" s="5"/>
      <c r="D44" s="3"/>
      <c r="E44" s="8">
        <f>+E42+E6</f>
        <v>33494797</v>
      </c>
      <c r="J44" s="20"/>
    </row>
    <row r="45" spans="1:10" x14ac:dyDescent="0.55000000000000004">
      <c r="A45" s="10"/>
      <c r="B45" s="3"/>
      <c r="C45" s="5"/>
      <c r="D45" s="3"/>
    </row>
    <row r="46" spans="1:10" x14ac:dyDescent="0.55000000000000004">
      <c r="A46" s="10" t="s">
        <v>20</v>
      </c>
      <c r="B46" s="3"/>
      <c r="C46" s="5"/>
      <c r="D46" s="3"/>
      <c r="E46" s="8">
        <v>5238846</v>
      </c>
    </row>
    <row r="47" spans="1:10" x14ac:dyDescent="0.55000000000000004">
      <c r="A47" s="10"/>
      <c r="B47" s="3"/>
      <c r="D47" s="3"/>
      <c r="E47" s="8">
        <v>8619</v>
      </c>
      <c r="F47" s="8">
        <v>8619</v>
      </c>
    </row>
    <row r="48" spans="1:10" x14ac:dyDescent="0.55000000000000004">
      <c r="A48" s="10"/>
      <c r="B48" s="3"/>
      <c r="C48" s="5"/>
      <c r="D48" s="3"/>
    </row>
    <row r="49" spans="1:6" x14ac:dyDescent="0.55000000000000004">
      <c r="A49" s="10" t="s">
        <v>26</v>
      </c>
      <c r="B49" s="3"/>
      <c r="C49" s="5"/>
      <c r="D49" s="3"/>
      <c r="E49" s="22">
        <v>392428</v>
      </c>
      <c r="F49" s="21"/>
    </row>
    <row r="50" spans="1:6" x14ac:dyDescent="0.55000000000000004">
      <c r="A50" s="10"/>
      <c r="B50" s="3"/>
      <c r="D50" s="3"/>
      <c r="E50" s="22">
        <v>6055</v>
      </c>
      <c r="F50" s="22">
        <v>6055</v>
      </c>
    </row>
    <row r="51" spans="1:6" x14ac:dyDescent="0.55000000000000004">
      <c r="A51" s="10"/>
      <c r="B51" s="3"/>
      <c r="C51" s="5"/>
      <c r="D51" s="3"/>
      <c r="E51" s="22"/>
      <c r="F51" s="21"/>
    </row>
    <row r="52" spans="1:6" x14ac:dyDescent="0.55000000000000004">
      <c r="A52" s="12" t="s">
        <v>22</v>
      </c>
      <c r="E52" s="8">
        <v>122306</v>
      </c>
      <c r="F52" s="21"/>
    </row>
    <row r="53" spans="1:6" x14ac:dyDescent="0.55000000000000004">
      <c r="A53" s="12" t="s">
        <v>23</v>
      </c>
      <c r="E53" s="20">
        <v>485510</v>
      </c>
      <c r="F53" s="21"/>
    </row>
    <row r="54" spans="1:6" x14ac:dyDescent="0.55000000000000004">
      <c r="A54" s="12" t="s">
        <v>24</v>
      </c>
      <c r="E54" s="20">
        <v>12795</v>
      </c>
      <c r="F54" s="21"/>
    </row>
    <row r="55" spans="1:6" ht="17.100000000000001" x14ac:dyDescent="0.85">
      <c r="A55" s="10" t="s">
        <v>19</v>
      </c>
      <c r="B55" s="3"/>
      <c r="C55" s="5"/>
      <c r="D55" s="3"/>
      <c r="E55" s="23">
        <v>17200</v>
      </c>
      <c r="F55" s="21"/>
    </row>
    <row r="56" spans="1:6" x14ac:dyDescent="0.55000000000000004">
      <c r="A56" s="10"/>
      <c r="B56" s="3"/>
      <c r="C56" s="5"/>
      <c r="D56" s="3"/>
      <c r="E56" s="20"/>
      <c r="F56" s="21"/>
    </row>
    <row r="57" spans="1:6" x14ac:dyDescent="0.55000000000000004">
      <c r="A57" s="10" t="s">
        <v>31</v>
      </c>
      <c r="B57" s="3"/>
      <c r="C57" s="5"/>
      <c r="D57" s="3"/>
      <c r="E57" s="24">
        <f>SUM(E44:E55)</f>
        <v>39778556</v>
      </c>
      <c r="F57" s="21">
        <f>SUM(F44:F55)</f>
        <v>14674</v>
      </c>
    </row>
    <row r="58" spans="1:6" x14ac:dyDescent="0.55000000000000004">
      <c r="A58" s="10"/>
      <c r="B58" s="3"/>
      <c r="C58" s="5"/>
      <c r="D58" s="3"/>
      <c r="E58" s="20"/>
      <c r="F58" s="21"/>
    </row>
    <row r="59" spans="1:6" x14ac:dyDescent="0.55000000000000004">
      <c r="A59" s="10" t="s">
        <v>32</v>
      </c>
      <c r="B59" s="3"/>
      <c r="C59" s="5"/>
      <c r="D59" s="3"/>
      <c r="E59" s="20">
        <v>2250000</v>
      </c>
      <c r="F59" s="21"/>
    </row>
    <row r="60" spans="1:6" x14ac:dyDescent="0.55000000000000004">
      <c r="A60" s="10"/>
      <c r="B60" s="14"/>
      <c r="C60" s="1"/>
      <c r="F60" s="21"/>
    </row>
    <row r="61" spans="1:6" x14ac:dyDescent="0.55000000000000004">
      <c r="A61" s="10" t="s">
        <v>30</v>
      </c>
      <c r="B61" s="14"/>
      <c r="C61" s="1"/>
      <c r="E61" s="26">
        <f>SUM(E60:E60)</f>
        <v>0</v>
      </c>
      <c r="F61" s="19"/>
    </row>
    <row r="62" spans="1:6" x14ac:dyDescent="0.55000000000000004">
      <c r="A62" s="10"/>
      <c r="B62" s="14"/>
      <c r="C62" s="1"/>
      <c r="E62" s="22"/>
      <c r="F62" s="21"/>
    </row>
    <row r="63" spans="1:6" x14ac:dyDescent="0.55000000000000004">
      <c r="A63" s="10" t="s">
        <v>35</v>
      </c>
      <c r="B63" s="14"/>
      <c r="C63" s="1"/>
      <c r="E63" s="22">
        <v>2250000</v>
      </c>
      <c r="F63" s="21"/>
    </row>
    <row r="64" spans="1:6" x14ac:dyDescent="0.55000000000000004">
      <c r="A64" s="10"/>
      <c r="B64" s="3"/>
      <c r="C64" s="5"/>
      <c r="D64" s="3"/>
      <c r="E64" s="20"/>
      <c r="F64" s="21"/>
    </row>
    <row r="65" spans="1:7" x14ac:dyDescent="0.55000000000000004">
      <c r="A65" s="10" t="s">
        <v>33</v>
      </c>
      <c r="B65" s="3"/>
      <c r="C65" s="5"/>
      <c r="D65" s="3"/>
      <c r="E65" s="20">
        <v>550000</v>
      </c>
      <c r="F65" s="21"/>
    </row>
    <row r="66" spans="1:7" x14ac:dyDescent="0.55000000000000004">
      <c r="A66" s="2" t="s">
        <v>53</v>
      </c>
      <c r="B66" s="3"/>
      <c r="C66" s="5"/>
      <c r="D66" s="3"/>
      <c r="E66" s="36"/>
    </row>
    <row r="67" spans="1:7" x14ac:dyDescent="0.55000000000000004">
      <c r="A67" s="2" t="s">
        <v>54</v>
      </c>
      <c r="B67" s="3"/>
      <c r="C67" s="5"/>
      <c r="D67" s="3"/>
      <c r="E67" s="36"/>
    </row>
    <row r="68" spans="1:7" x14ac:dyDescent="0.55000000000000004">
      <c r="A68" s="2" t="s">
        <v>55</v>
      </c>
      <c r="E68" s="36"/>
    </row>
    <row r="69" spans="1:7" ht="15.6" thickBot="1" x14ac:dyDescent="0.6">
      <c r="A69" s="10" t="s">
        <v>25</v>
      </c>
      <c r="B69" s="3"/>
      <c r="C69" s="3"/>
      <c r="D69" s="3"/>
      <c r="E69" s="25">
        <f>+E57+E63+E65+E67+E66+E68</f>
        <v>42578556</v>
      </c>
      <c r="F69" s="25">
        <f>+F57+F61+F68</f>
        <v>14674</v>
      </c>
      <c r="G69" s="8"/>
    </row>
    <row r="70" spans="1:7" ht="15.6" thickTop="1" x14ac:dyDescent="0.55000000000000004"/>
    <row r="71" spans="1:7" x14ac:dyDescent="0.55000000000000004">
      <c r="A71" s="10" t="s">
        <v>29</v>
      </c>
    </row>
    <row r="73" spans="1:7" x14ac:dyDescent="0.55000000000000004">
      <c r="A73" s="4" t="s">
        <v>42</v>
      </c>
      <c r="C73" s="6">
        <v>4.05</v>
      </c>
      <c r="E73" s="27">
        <v>42680055</v>
      </c>
    </row>
    <row r="74" spans="1:7" x14ac:dyDescent="0.55000000000000004">
      <c r="A74" s="4" t="s">
        <v>39</v>
      </c>
      <c r="C74" s="7">
        <v>4.45</v>
      </c>
      <c r="E74" s="8">
        <f>+E69-E73</f>
        <v>-101499</v>
      </c>
    </row>
    <row r="75" spans="1:7" x14ac:dyDescent="0.55000000000000004">
      <c r="A75" s="4" t="s">
        <v>37</v>
      </c>
      <c r="C75" s="6">
        <f>+C74-C73</f>
        <v>0.40000000000000036</v>
      </c>
    </row>
    <row r="77" spans="1:7" x14ac:dyDescent="0.55000000000000004">
      <c r="A77" s="2" t="s">
        <v>53</v>
      </c>
      <c r="B77" s="3"/>
      <c r="C77" s="5"/>
      <c r="D77" s="3"/>
      <c r="E77" s="36">
        <v>293873</v>
      </c>
    </row>
    <row r="78" spans="1:7" x14ac:dyDescent="0.55000000000000004">
      <c r="A78" s="2" t="s">
        <v>54</v>
      </c>
      <c r="B78" s="3"/>
      <c r="C78" s="5"/>
      <c r="D78" s="3"/>
      <c r="E78" s="36">
        <v>59943</v>
      </c>
    </row>
    <row r="79" spans="1:7" x14ac:dyDescent="0.55000000000000004">
      <c r="A79" s="2" t="s">
        <v>55</v>
      </c>
      <c r="E79" s="36">
        <v>84762</v>
      </c>
      <c r="F79" s="8">
        <v>44556</v>
      </c>
    </row>
    <row r="81" spans="1:7" x14ac:dyDescent="0.55000000000000004">
      <c r="E81" s="28">
        <f>+E69+E79+E78+E77</f>
        <v>43017134</v>
      </c>
      <c r="F81" s="8">
        <f>+F79+F69</f>
        <v>59230</v>
      </c>
    </row>
    <row r="83" spans="1:7" x14ac:dyDescent="0.55000000000000004">
      <c r="A83" s="10" t="s">
        <v>27</v>
      </c>
      <c r="B83" s="3"/>
      <c r="C83" s="5"/>
      <c r="D83" s="3"/>
      <c r="E83" s="8">
        <f>+E81-E73</f>
        <v>337079</v>
      </c>
      <c r="F83" s="8">
        <f>+F81</f>
        <v>59230</v>
      </c>
    </row>
    <row r="85" spans="1:7" x14ac:dyDescent="0.55000000000000004">
      <c r="A85" s="4" t="s">
        <v>42</v>
      </c>
      <c r="C85" s="6">
        <v>4.05</v>
      </c>
    </row>
    <row r="86" spans="1:7" x14ac:dyDescent="0.55000000000000004">
      <c r="A86" s="4" t="s">
        <v>39</v>
      </c>
      <c r="C86" s="7">
        <v>4.53</v>
      </c>
    </row>
    <row r="87" spans="1:7" x14ac:dyDescent="0.55000000000000004">
      <c r="A87" s="4" t="s">
        <v>37</v>
      </c>
      <c r="C87" s="6">
        <f>+C86-C85</f>
        <v>0.48000000000000043</v>
      </c>
    </row>
    <row r="88" spans="1:7" x14ac:dyDescent="0.55000000000000004">
      <c r="C88" s="6"/>
    </row>
    <row r="89" spans="1:7" x14ac:dyDescent="0.55000000000000004">
      <c r="C89" s="20"/>
    </row>
    <row r="90" spans="1:7" ht="17.100000000000001" x14ac:dyDescent="0.85">
      <c r="C90" s="23"/>
    </row>
    <row r="91" spans="1:7" x14ac:dyDescent="0.55000000000000004">
      <c r="C91" s="20"/>
    </row>
    <row r="92" spans="1:7" x14ac:dyDescent="0.55000000000000004">
      <c r="C92" s="29"/>
      <c r="E92" s="4"/>
      <c r="F92" s="4"/>
      <c r="G92" s="8"/>
    </row>
    <row r="93" spans="1:7" x14ac:dyDescent="0.55000000000000004">
      <c r="E93" s="4"/>
      <c r="F93" s="4"/>
      <c r="G93" s="8"/>
    </row>
  </sheetData>
  <mergeCells count="3">
    <mergeCell ref="A1:F1"/>
    <mergeCell ref="A2:F2"/>
    <mergeCell ref="A3:F3"/>
  </mergeCells>
  <printOptions gridLines="1"/>
  <pageMargins left="0" right="0" top="0.17" bottom="0" header="0.59" footer="0.22"/>
  <pageSetup scale="85" orientation="portrait" copies="1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zoomScaleSheetLayoutView="100" workbookViewId="0">
      <selection sqref="A1:F1"/>
    </sheetView>
  </sheetViews>
  <sheetFormatPr defaultColWidth="9.1640625" defaultRowHeight="15.3" x14ac:dyDescent="0.55000000000000004"/>
  <cols>
    <col min="1" max="1" width="24.27734375" style="4" customWidth="1"/>
    <col min="2" max="2" width="11" style="4" bestFit="1" customWidth="1"/>
    <col min="3" max="3" width="37" style="4" customWidth="1"/>
    <col min="4" max="4" width="5.71875" style="4" customWidth="1"/>
    <col min="5" max="5" width="22.27734375" style="8" bestFit="1" customWidth="1"/>
    <col min="6" max="6" width="13" style="8" bestFit="1" customWidth="1"/>
    <col min="7" max="7" width="10.5546875" style="4" customWidth="1"/>
    <col min="8" max="8" width="11.27734375" style="4" bestFit="1" customWidth="1"/>
    <col min="9" max="9" width="10.1640625" style="4" bestFit="1" customWidth="1"/>
    <col min="10" max="10" width="9.1640625" style="4"/>
    <col min="11" max="11" width="11" style="4" bestFit="1" customWidth="1"/>
    <col min="12" max="12" width="33.44140625" style="4" customWidth="1"/>
    <col min="13" max="16384" width="9.1640625" style="4"/>
  </cols>
  <sheetData>
    <row r="1" spans="1:12" x14ac:dyDescent="0.55000000000000004">
      <c r="A1" s="37" t="s">
        <v>13</v>
      </c>
      <c r="B1" s="37"/>
      <c r="C1" s="37"/>
      <c r="D1" s="37"/>
      <c r="E1" s="37"/>
      <c r="F1" s="37"/>
      <c r="G1" s="8"/>
    </row>
    <row r="2" spans="1:12" x14ac:dyDescent="0.55000000000000004">
      <c r="A2" s="37" t="s">
        <v>14</v>
      </c>
      <c r="B2" s="37"/>
      <c r="C2" s="37"/>
      <c r="D2" s="37"/>
      <c r="E2" s="37"/>
      <c r="F2" s="37"/>
      <c r="G2" s="8"/>
    </row>
    <row r="3" spans="1:12" x14ac:dyDescent="0.55000000000000004">
      <c r="A3" s="37" t="s">
        <v>41</v>
      </c>
      <c r="B3" s="37"/>
      <c r="C3" s="37"/>
      <c r="D3" s="37"/>
      <c r="E3" s="37"/>
      <c r="F3" s="37"/>
      <c r="G3" s="8"/>
    </row>
    <row r="4" spans="1:12" ht="18.600000000000001" x14ac:dyDescent="1.1000000000000001">
      <c r="E4" s="9" t="s">
        <v>15</v>
      </c>
      <c r="F4" s="9" t="s">
        <v>11</v>
      </c>
    </row>
    <row r="5" spans="1:12" ht="18.600000000000001" x14ac:dyDescent="1.1000000000000001">
      <c r="E5" s="9"/>
      <c r="F5" s="9"/>
    </row>
    <row r="6" spans="1:12" x14ac:dyDescent="0.55000000000000004">
      <c r="A6" s="10" t="s">
        <v>28</v>
      </c>
      <c r="E6" s="8">
        <v>33610970</v>
      </c>
      <c r="F6" s="11"/>
      <c r="G6" s="8"/>
      <c r="H6" s="8"/>
    </row>
    <row r="7" spans="1:12" x14ac:dyDescent="0.55000000000000004">
      <c r="G7" s="8"/>
      <c r="H7" s="20"/>
    </row>
    <row r="8" spans="1:12" x14ac:dyDescent="0.55000000000000004">
      <c r="A8" s="12" t="s">
        <v>17</v>
      </c>
      <c r="G8" s="8"/>
    </row>
    <row r="9" spans="1:12" x14ac:dyDescent="0.55000000000000004">
      <c r="G9" s="8"/>
    </row>
    <row r="10" spans="1:12" x14ac:dyDescent="0.55000000000000004">
      <c r="A10" s="12" t="s">
        <v>16</v>
      </c>
      <c r="D10" s="15"/>
      <c r="G10" s="8"/>
    </row>
    <row r="11" spans="1:12" x14ac:dyDescent="0.55000000000000004">
      <c r="A11" s="12"/>
      <c r="B11" s="4" t="s">
        <v>40</v>
      </c>
      <c r="C11" s="8" t="s">
        <v>46</v>
      </c>
      <c r="D11" s="3"/>
      <c r="E11" s="8">
        <v>-80000</v>
      </c>
      <c r="G11" s="8"/>
      <c r="H11" s="20"/>
    </row>
    <row r="12" spans="1:12" x14ac:dyDescent="0.55000000000000004">
      <c r="B12" s="31"/>
      <c r="C12" s="8"/>
      <c r="D12" s="34"/>
      <c r="E12" s="16"/>
      <c r="F12" s="16"/>
      <c r="G12" s="8"/>
    </row>
    <row r="13" spans="1:12" x14ac:dyDescent="0.55000000000000004">
      <c r="B13" s="32"/>
      <c r="C13" s="33"/>
      <c r="D13" s="34"/>
      <c r="E13" s="16"/>
      <c r="F13" s="16"/>
      <c r="G13" s="8"/>
    </row>
    <row r="14" spans="1:12" x14ac:dyDescent="0.55000000000000004">
      <c r="A14" s="12" t="s">
        <v>5</v>
      </c>
      <c r="B14" s="31"/>
      <c r="C14" s="34"/>
      <c r="D14" s="34"/>
      <c r="E14" s="16"/>
      <c r="F14" s="16"/>
      <c r="G14" s="8"/>
    </row>
    <row r="15" spans="1:12" x14ac:dyDescent="0.55000000000000004">
      <c r="A15" s="12" t="s">
        <v>6</v>
      </c>
      <c r="B15" s="32"/>
      <c r="C15" s="1"/>
      <c r="D15" s="3"/>
      <c r="G15" s="8"/>
      <c r="I15" s="8"/>
      <c r="J15" s="30"/>
      <c r="K15" s="14"/>
      <c r="L15" s="1"/>
    </row>
    <row r="16" spans="1:12" x14ac:dyDescent="0.55000000000000004">
      <c r="A16" s="12"/>
      <c r="B16" s="32" t="s">
        <v>48</v>
      </c>
      <c r="C16" s="1" t="s">
        <v>49</v>
      </c>
      <c r="D16" s="3"/>
      <c r="E16" s="8">
        <v>-33696</v>
      </c>
      <c r="G16" s="8"/>
      <c r="I16" s="8"/>
      <c r="J16" s="30"/>
      <c r="K16" s="14"/>
      <c r="L16" s="1"/>
    </row>
    <row r="17" spans="1:8" ht="30.6" x14ac:dyDescent="0.55000000000000004">
      <c r="B17" s="32"/>
      <c r="C17" s="1" t="s">
        <v>51</v>
      </c>
      <c r="D17" s="3"/>
      <c r="E17" s="8">
        <v>-8083</v>
      </c>
      <c r="G17" s="8"/>
    </row>
    <row r="18" spans="1:8" x14ac:dyDescent="0.55000000000000004">
      <c r="A18" s="12" t="s">
        <v>7</v>
      </c>
      <c r="B18" s="32"/>
      <c r="C18" s="1"/>
      <c r="D18" s="3"/>
      <c r="G18" s="8"/>
    </row>
    <row r="19" spans="1:8" x14ac:dyDescent="0.55000000000000004">
      <c r="A19" s="12"/>
      <c r="B19" s="32"/>
      <c r="C19" s="1"/>
      <c r="D19" s="3"/>
      <c r="G19" s="8"/>
    </row>
    <row r="20" spans="1:8" x14ac:dyDescent="0.55000000000000004">
      <c r="A20" s="12" t="s">
        <v>0</v>
      </c>
      <c r="B20" s="32"/>
      <c r="C20" s="1"/>
      <c r="D20" s="3"/>
      <c r="G20" s="17"/>
      <c r="H20" s="20"/>
    </row>
    <row r="21" spans="1:8" x14ac:dyDescent="0.55000000000000004">
      <c r="A21" s="12"/>
      <c r="B21" s="32"/>
      <c r="C21" s="1"/>
      <c r="D21" s="3"/>
      <c r="G21" s="17"/>
      <c r="H21" s="20"/>
    </row>
    <row r="22" spans="1:8" x14ac:dyDescent="0.55000000000000004">
      <c r="A22" s="12" t="s">
        <v>18</v>
      </c>
      <c r="B22" s="32"/>
      <c r="C22" s="1"/>
      <c r="D22" s="3"/>
      <c r="G22" s="8"/>
    </row>
    <row r="23" spans="1:8" x14ac:dyDescent="0.55000000000000004">
      <c r="A23" s="12" t="s">
        <v>45</v>
      </c>
      <c r="B23" s="32"/>
      <c r="C23" s="1"/>
      <c r="D23" s="3"/>
      <c r="G23" s="8"/>
    </row>
    <row r="24" spans="1:8" x14ac:dyDescent="0.55000000000000004">
      <c r="A24" s="12" t="s">
        <v>1</v>
      </c>
      <c r="B24" s="18"/>
      <c r="C24" s="1"/>
      <c r="G24" s="8"/>
    </row>
    <row r="25" spans="1:8" x14ac:dyDescent="0.55000000000000004">
      <c r="A25" s="12" t="s">
        <v>8</v>
      </c>
      <c r="B25" s="14"/>
      <c r="C25" s="1"/>
      <c r="G25" s="8"/>
    </row>
    <row r="26" spans="1:8" x14ac:dyDescent="0.55000000000000004">
      <c r="A26" s="12"/>
      <c r="B26" s="14"/>
      <c r="C26" s="3"/>
      <c r="G26" s="8"/>
    </row>
    <row r="27" spans="1:8" x14ac:dyDescent="0.55000000000000004">
      <c r="A27" s="12" t="s">
        <v>9</v>
      </c>
      <c r="B27" s="18"/>
      <c r="C27" s="1"/>
      <c r="G27" s="8"/>
    </row>
    <row r="28" spans="1:8" x14ac:dyDescent="0.55000000000000004">
      <c r="A28" s="12"/>
      <c r="B28" s="14"/>
      <c r="C28" s="1"/>
      <c r="G28" s="8"/>
    </row>
    <row r="29" spans="1:8" x14ac:dyDescent="0.55000000000000004">
      <c r="A29" s="12" t="s">
        <v>2</v>
      </c>
      <c r="B29" s="18"/>
      <c r="C29" s="1"/>
      <c r="G29" s="8"/>
    </row>
    <row r="30" spans="1:8" x14ac:dyDescent="0.55000000000000004">
      <c r="A30" s="12" t="s">
        <v>3</v>
      </c>
      <c r="B30" s="18"/>
      <c r="C30" s="1"/>
      <c r="G30" s="8"/>
    </row>
    <row r="31" spans="1:8" x14ac:dyDescent="0.55000000000000004">
      <c r="A31" s="12"/>
      <c r="B31" s="14"/>
      <c r="C31" s="1"/>
      <c r="G31" s="8"/>
    </row>
    <row r="32" spans="1:8" x14ac:dyDescent="0.55000000000000004">
      <c r="A32" s="12"/>
      <c r="B32" s="14"/>
      <c r="C32" s="1"/>
      <c r="G32" s="8"/>
    </row>
    <row r="33" spans="1:10" x14ac:dyDescent="0.55000000000000004">
      <c r="A33" s="12" t="s">
        <v>12</v>
      </c>
      <c r="B33" s="14" t="s">
        <v>43</v>
      </c>
      <c r="C33" s="35" t="s">
        <v>44</v>
      </c>
      <c r="E33" s="8">
        <v>-100000</v>
      </c>
      <c r="G33" s="8"/>
    </row>
    <row r="34" spans="1:10" x14ac:dyDescent="0.55000000000000004">
      <c r="A34" s="12" t="s">
        <v>19</v>
      </c>
      <c r="B34" s="18"/>
      <c r="C34" s="1"/>
      <c r="G34" s="8"/>
    </row>
    <row r="35" spans="1:10" x14ac:dyDescent="0.55000000000000004">
      <c r="A35" s="12" t="s">
        <v>34</v>
      </c>
      <c r="B35" s="18"/>
      <c r="C35" s="1"/>
      <c r="G35" s="8"/>
    </row>
    <row r="36" spans="1:10" x14ac:dyDescent="0.55000000000000004">
      <c r="A36" s="12"/>
      <c r="B36" s="18" t="s">
        <v>50</v>
      </c>
      <c r="C36" s="1" t="s">
        <v>47</v>
      </c>
      <c r="E36" s="8">
        <v>-75000</v>
      </c>
      <c r="G36" s="8"/>
    </row>
    <row r="37" spans="1:10" x14ac:dyDescent="0.55000000000000004">
      <c r="A37" s="12"/>
      <c r="B37" s="18"/>
      <c r="C37" s="1"/>
      <c r="G37" s="8"/>
    </row>
    <row r="38" spans="1:10" x14ac:dyDescent="0.55000000000000004">
      <c r="A38" s="12" t="s">
        <v>4</v>
      </c>
      <c r="B38" s="14"/>
      <c r="C38" s="1"/>
      <c r="G38" s="8"/>
    </row>
    <row r="39" spans="1:10" x14ac:dyDescent="0.55000000000000004">
      <c r="A39" s="12" t="s">
        <v>10</v>
      </c>
      <c r="G39" s="8"/>
    </row>
    <row r="40" spans="1:10" x14ac:dyDescent="0.55000000000000004">
      <c r="A40" s="12" t="s">
        <v>36</v>
      </c>
      <c r="B40" s="13"/>
      <c r="G40" s="8"/>
    </row>
    <row r="41" spans="1:10" x14ac:dyDescent="0.55000000000000004">
      <c r="G41" s="8"/>
    </row>
    <row r="42" spans="1:10" x14ac:dyDescent="0.55000000000000004">
      <c r="A42" s="10" t="s">
        <v>30</v>
      </c>
      <c r="B42" s="3"/>
      <c r="C42" s="5"/>
      <c r="D42" s="3"/>
      <c r="E42" s="19">
        <f>SUM(E8:E41)</f>
        <v>-296779</v>
      </c>
      <c r="F42" s="19">
        <f>SUM(F6:F41)</f>
        <v>0</v>
      </c>
      <c r="G42" s="20">
        <f>+E42-F42</f>
        <v>-296779</v>
      </c>
    </row>
    <row r="43" spans="1:10" x14ac:dyDescent="0.55000000000000004">
      <c r="A43" s="10"/>
      <c r="B43" s="3"/>
      <c r="C43" s="5"/>
      <c r="D43" s="3"/>
      <c r="E43" s="21" t="s">
        <v>38</v>
      </c>
      <c r="F43" s="21"/>
      <c r="J43" s="20"/>
    </row>
    <row r="44" spans="1:10" x14ac:dyDescent="0.55000000000000004">
      <c r="A44" s="10" t="s">
        <v>21</v>
      </c>
      <c r="B44" s="3"/>
      <c r="C44" s="5"/>
      <c r="D44" s="3"/>
      <c r="E44" s="8">
        <f>+E42+E6</f>
        <v>33314191</v>
      </c>
      <c r="J44" s="20"/>
    </row>
    <row r="45" spans="1:10" x14ac:dyDescent="0.55000000000000004">
      <c r="A45" s="10"/>
      <c r="B45" s="3"/>
      <c r="C45" s="5"/>
      <c r="D45" s="3"/>
    </row>
    <row r="46" spans="1:10" x14ac:dyDescent="0.55000000000000004">
      <c r="A46" s="10" t="s">
        <v>20</v>
      </c>
      <c r="B46" s="3"/>
      <c r="C46" s="5"/>
      <c r="D46" s="3"/>
      <c r="E46" s="8">
        <v>5238846</v>
      </c>
    </row>
    <row r="47" spans="1:10" x14ac:dyDescent="0.55000000000000004">
      <c r="A47" s="10"/>
      <c r="B47" s="3"/>
      <c r="D47" s="3"/>
    </row>
    <row r="48" spans="1:10" x14ac:dyDescent="0.55000000000000004">
      <c r="A48" s="10"/>
      <c r="B48" s="3"/>
      <c r="C48" s="5"/>
      <c r="D48" s="3"/>
    </row>
    <row r="49" spans="1:6" x14ac:dyDescent="0.55000000000000004">
      <c r="A49" s="10" t="s">
        <v>26</v>
      </c>
      <c r="B49" s="3"/>
      <c r="C49" s="5"/>
      <c r="D49" s="3"/>
      <c r="E49" s="22">
        <v>392428</v>
      </c>
      <c r="F49" s="21"/>
    </row>
    <row r="50" spans="1:6" x14ac:dyDescent="0.55000000000000004">
      <c r="A50" s="10"/>
      <c r="B50" s="3"/>
      <c r="D50" s="3"/>
      <c r="E50" s="22"/>
      <c r="F50" s="22"/>
    </row>
    <row r="51" spans="1:6" x14ac:dyDescent="0.55000000000000004">
      <c r="A51" s="10"/>
      <c r="B51" s="3"/>
      <c r="C51" s="5"/>
      <c r="D51" s="3"/>
      <c r="E51" s="22"/>
      <c r="F51" s="21"/>
    </row>
    <row r="52" spans="1:6" x14ac:dyDescent="0.55000000000000004">
      <c r="A52" s="12" t="s">
        <v>22</v>
      </c>
      <c r="E52" s="8">
        <v>122306</v>
      </c>
      <c r="F52" s="21"/>
    </row>
    <row r="53" spans="1:6" x14ac:dyDescent="0.55000000000000004">
      <c r="A53" s="12" t="s">
        <v>23</v>
      </c>
      <c r="E53" s="20">
        <v>485510</v>
      </c>
      <c r="F53" s="21"/>
    </row>
    <row r="54" spans="1:6" x14ac:dyDescent="0.55000000000000004">
      <c r="A54" s="12" t="s">
        <v>24</v>
      </c>
      <c r="E54" s="20">
        <v>12795</v>
      </c>
      <c r="F54" s="21"/>
    </row>
    <row r="55" spans="1:6" ht="17.100000000000001" x14ac:dyDescent="0.85">
      <c r="A55" s="10" t="s">
        <v>19</v>
      </c>
      <c r="B55" s="3"/>
      <c r="C55" s="5"/>
      <c r="D55" s="3"/>
      <c r="E55" s="23">
        <v>17200</v>
      </c>
      <c r="F55" s="21"/>
    </row>
    <row r="56" spans="1:6" x14ac:dyDescent="0.55000000000000004">
      <c r="A56" s="10"/>
      <c r="B56" s="3"/>
      <c r="C56" s="5"/>
      <c r="D56" s="3"/>
      <c r="E56" s="20"/>
      <c r="F56" s="21"/>
    </row>
    <row r="57" spans="1:6" x14ac:dyDescent="0.55000000000000004">
      <c r="A57" s="10" t="s">
        <v>31</v>
      </c>
      <c r="B57" s="3"/>
      <c r="C57" s="5"/>
      <c r="D57" s="3"/>
      <c r="E57" s="24">
        <f>SUM(E44:E55)</f>
        <v>39583276</v>
      </c>
      <c r="F57" s="21"/>
    </row>
    <row r="58" spans="1:6" x14ac:dyDescent="0.55000000000000004">
      <c r="A58" s="10"/>
      <c r="B58" s="3"/>
      <c r="C58" s="5"/>
      <c r="D58" s="3"/>
      <c r="E58" s="20"/>
      <c r="F58" s="21"/>
    </row>
    <row r="59" spans="1:6" x14ac:dyDescent="0.55000000000000004">
      <c r="A59" s="10" t="s">
        <v>32</v>
      </c>
      <c r="B59" s="3"/>
      <c r="C59" s="5"/>
      <c r="D59" s="3"/>
      <c r="E59" s="20">
        <v>2250000</v>
      </c>
      <c r="F59" s="21"/>
    </row>
    <row r="60" spans="1:6" x14ac:dyDescent="0.55000000000000004">
      <c r="A60" s="10"/>
      <c r="B60" s="14"/>
      <c r="C60" s="1"/>
      <c r="F60" s="21"/>
    </row>
    <row r="61" spans="1:6" x14ac:dyDescent="0.55000000000000004">
      <c r="A61" s="10" t="s">
        <v>30</v>
      </c>
      <c r="B61" s="14"/>
      <c r="C61" s="1"/>
      <c r="E61" s="26">
        <f>SUM(E60:E60)</f>
        <v>0</v>
      </c>
      <c r="F61" s="19"/>
    </row>
    <row r="62" spans="1:6" x14ac:dyDescent="0.55000000000000004">
      <c r="A62" s="10"/>
      <c r="B62" s="14"/>
      <c r="C62" s="1"/>
      <c r="E62" s="22"/>
      <c r="F62" s="21"/>
    </row>
    <row r="63" spans="1:6" x14ac:dyDescent="0.55000000000000004">
      <c r="A63" s="10" t="s">
        <v>35</v>
      </c>
      <c r="B63" s="14"/>
      <c r="C63" s="1"/>
      <c r="E63" s="22">
        <v>2250000</v>
      </c>
      <c r="F63" s="21"/>
    </row>
    <row r="64" spans="1:6" x14ac:dyDescent="0.55000000000000004">
      <c r="A64" s="10"/>
      <c r="B64" s="3"/>
      <c r="C64" s="5"/>
      <c r="D64" s="3"/>
      <c r="E64" s="20"/>
      <c r="F64" s="21"/>
    </row>
    <row r="65" spans="1:7" x14ac:dyDescent="0.55000000000000004">
      <c r="A65" s="10" t="s">
        <v>33</v>
      </c>
      <c r="B65" s="3"/>
      <c r="C65" s="5"/>
      <c r="D65" s="3"/>
      <c r="E65" s="20">
        <v>550000</v>
      </c>
      <c r="F65" s="21"/>
    </row>
    <row r="66" spans="1:7" x14ac:dyDescent="0.55000000000000004">
      <c r="A66" s="10"/>
      <c r="B66" s="3"/>
      <c r="C66" s="5"/>
      <c r="D66" s="3"/>
      <c r="E66" s="20"/>
      <c r="F66" s="21"/>
    </row>
    <row r="67" spans="1:7" x14ac:dyDescent="0.55000000000000004">
      <c r="A67" s="10"/>
      <c r="B67" s="3"/>
      <c r="C67" s="5"/>
      <c r="D67" s="3"/>
      <c r="E67" s="20"/>
      <c r="F67" s="21"/>
    </row>
    <row r="69" spans="1:7" ht="15.6" thickBot="1" x14ac:dyDescent="0.6">
      <c r="A69" s="10" t="s">
        <v>25</v>
      </c>
      <c r="B69" s="3"/>
      <c r="C69" s="3"/>
      <c r="D69" s="3"/>
      <c r="E69" s="25">
        <f>+E57+E63+E65+E67+E66</f>
        <v>42383276</v>
      </c>
      <c r="F69" s="25">
        <f>SUM(F46:F67)+F42</f>
        <v>0</v>
      </c>
      <c r="G69" s="8"/>
    </row>
    <row r="70" spans="1:7" ht="15.6" thickTop="1" x14ac:dyDescent="0.55000000000000004"/>
    <row r="71" spans="1:7" x14ac:dyDescent="0.55000000000000004">
      <c r="A71" s="10" t="s">
        <v>29</v>
      </c>
    </row>
    <row r="73" spans="1:7" x14ac:dyDescent="0.55000000000000004">
      <c r="A73" s="4" t="s">
        <v>42</v>
      </c>
      <c r="C73" s="6">
        <v>4.5</v>
      </c>
      <c r="E73" s="27">
        <v>42680055</v>
      </c>
    </row>
    <row r="74" spans="1:7" x14ac:dyDescent="0.55000000000000004">
      <c r="A74" s="4" t="s">
        <v>39</v>
      </c>
      <c r="C74" s="7" t="e">
        <f>+#REF!</f>
        <v>#REF!</v>
      </c>
      <c r="E74" s="8">
        <f>+E69-E73</f>
        <v>-296779</v>
      </c>
    </row>
    <row r="75" spans="1:7" x14ac:dyDescent="0.55000000000000004">
      <c r="A75" s="4" t="s">
        <v>37</v>
      </c>
      <c r="C75" s="6" t="e">
        <f>+C74-C73</f>
        <v>#REF!</v>
      </c>
    </row>
    <row r="81" spans="1:7" x14ac:dyDescent="0.55000000000000004">
      <c r="E81" s="28">
        <v>42680055</v>
      </c>
    </row>
    <row r="83" spans="1:7" x14ac:dyDescent="0.55000000000000004">
      <c r="A83" s="10" t="s">
        <v>27</v>
      </c>
      <c r="B83" s="3"/>
      <c r="C83" s="5"/>
      <c r="D83" s="3"/>
      <c r="E83" s="8">
        <f>-E81+E69</f>
        <v>-296779</v>
      </c>
      <c r="F83" s="8">
        <f>+F69</f>
        <v>0</v>
      </c>
    </row>
    <row r="87" spans="1:7" x14ac:dyDescent="0.55000000000000004">
      <c r="C87" s="4">
        <v>4.05</v>
      </c>
    </row>
    <row r="88" spans="1:7" x14ac:dyDescent="0.55000000000000004">
      <c r="C88" s="6"/>
    </row>
    <row r="89" spans="1:7" x14ac:dyDescent="0.55000000000000004">
      <c r="C89" s="20"/>
    </row>
    <row r="90" spans="1:7" ht="17.100000000000001" x14ac:dyDescent="0.85">
      <c r="C90" s="23"/>
    </row>
    <row r="91" spans="1:7" x14ac:dyDescent="0.55000000000000004">
      <c r="C91" s="20"/>
    </row>
    <row r="92" spans="1:7" x14ac:dyDescent="0.55000000000000004">
      <c r="C92" s="29"/>
      <c r="E92" s="4"/>
      <c r="F92" s="4"/>
      <c r="G92" s="8"/>
    </row>
    <row r="93" spans="1:7" x14ac:dyDescent="0.55000000000000004">
      <c r="E93" s="4"/>
      <c r="F93" s="4"/>
      <c r="G93" s="8"/>
    </row>
  </sheetData>
  <mergeCells count="3">
    <mergeCell ref="A1:F1"/>
    <mergeCell ref="A2:F2"/>
    <mergeCell ref="A3:F3"/>
  </mergeCells>
  <phoneticPr fontId="2" type="noConversion"/>
  <printOptions gridLines="1"/>
  <pageMargins left="0" right="0" top="0.17" bottom="0" header="0.59" footer="0.22"/>
  <pageSetup scale="85" orientation="portrait" copies="1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council adjustments 2-15-24 </vt:lpstr>
      <vt:lpstr>council adjustments 1-25-24</vt:lpstr>
      <vt:lpstr>'council adjustments 1-25-24'!Print_Titles</vt:lpstr>
      <vt:lpstr>'council adjustments 2-15-24 '!Print_Titles</vt:lpstr>
    </vt:vector>
  </TitlesOfParts>
  <Company>Merrimack Town Manager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Hickey</dc:creator>
  <cp:lastModifiedBy>Paul Micali</cp:lastModifiedBy>
  <cp:lastPrinted>2024-02-15T20:10:24Z</cp:lastPrinted>
  <dcterms:created xsi:type="dcterms:W3CDTF">2009-11-09T15:58:04Z</dcterms:created>
  <dcterms:modified xsi:type="dcterms:W3CDTF">2024-02-20T17:03:27Z</dcterms:modified>
</cp:coreProperties>
</file>